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5360" windowHeight="7695" tabRatio="704" firstSheet="8" activeTab="14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Dnevne.bolnice" sheetId="208" r:id="rId9"/>
    <sheet name="Neonatologija" sheetId="183" r:id="rId10"/>
    <sheet name="Pregledi" sheetId="185" r:id="rId11"/>
    <sheet name="Operacije" sheetId="213" r:id="rId12"/>
    <sheet name="DSG" sheetId="212" r:id="rId13"/>
    <sheet name="Usluge-interno" sheetId="210" r:id="rId14"/>
    <sheet name="očno" sheetId="215" r:id="rId15"/>
    <sheet name="anest." sheetId="216" r:id="rId16"/>
    <sheet name="rehab" sheetId="217" r:id="rId17"/>
    <sheet name="neonat" sheetId="218" r:id="rId18"/>
    <sheet name="neuro" sheetId="214" r:id="rId19"/>
    <sheet name="онко" sheetId="219" r:id="rId20"/>
    <sheet name="psih." sheetId="220" r:id="rId21"/>
    <sheet name="grudno" sheetId="221" r:id="rId22"/>
    <sheet name="дечје" sheetId="222" r:id="rId23"/>
    <sheet name="општа хир." sheetId="223" r:id="rId24"/>
    <sheet name="ортопедија" sheetId="224" r:id="rId25"/>
    <sheet name="урологија" sheetId="225" r:id="rId26"/>
    <sheet name="гин." sheetId="226" r:id="rId27"/>
    <sheet name="ОРЛ" sheetId="227" r:id="rId28"/>
    <sheet name="Dijagnostika" sheetId="153" r:id="rId29"/>
    <sheet name="Lab" sheetId="152" r:id="rId30"/>
    <sheet name="Dijalize" sheetId="211" r:id="rId31"/>
    <sheet name="Krv" sheetId="159" r:id="rId32"/>
    <sheet name="Lekovi" sheetId="160" r:id="rId33"/>
    <sheet name="Implantati" sheetId="161" r:id="rId34"/>
    <sheet name="Sanitet.mat" sheetId="162" r:id="rId35"/>
    <sheet name="Liste.čekanja" sheetId="200" r:id="rId36"/>
  </sheets>
  <externalReferences>
    <externalReference r:id="rId37"/>
  </externalReferences>
  <definedNames>
    <definedName name="____W.O.R.K.B.O.O.K..C.O.N.T.E.N.T.S____" localSheetId="12">#REF!</definedName>
    <definedName name="____W.O.R.K.B.O.O.K..C.O.N.T.E.N.T.S____" localSheetId="11">#REF!</definedName>
    <definedName name="____W.O.R.K.B.O.O.K..C.O.N.T.E.N.T.S____">#REF!</definedName>
    <definedName name="_xlnm._FilterDatabase" localSheetId="12" hidden="1">DSG!$A$8:$D$732</definedName>
    <definedName name="_xlnm.Print_Area" localSheetId="4">Kadar.nem.!$A$1:$I$23</definedName>
    <definedName name="_xlnm.Print_Area" localSheetId="1">Kadar.ode.!$A$1:$AF$22</definedName>
    <definedName name="_xlnm.Print_Area" localSheetId="31">Krv!$A$1:$H$70</definedName>
    <definedName name="_xlnm.Print_Area" localSheetId="29">Lab!$A$1:$I$266</definedName>
    <definedName name="_xlnm.Print_Area" localSheetId="32">Lekovi!$A$1:$K$122</definedName>
    <definedName name="_xlnm.Print_Area" localSheetId="35">Liste.čekanja!$A$1:$I$36</definedName>
    <definedName name="_xlnm.Print_Area" localSheetId="9">Neonatologija!$A$1:$F$12</definedName>
    <definedName name="_xlnm.Print_Area" localSheetId="34">Sanitet.mat!$A$1:$G$15</definedName>
    <definedName name="_xlnm.Print_Titles" localSheetId="28">Dijagnostika!$6:$7</definedName>
    <definedName name="_xlnm.Print_Titles" localSheetId="33">Implantati!$5:$7</definedName>
    <definedName name="_xlnm.Print_Titles" localSheetId="3">Kadar.zaj.med.del.!$A:$A</definedName>
    <definedName name="_xlnm.Print_Titles" localSheetId="29">Lab!$6:$7</definedName>
    <definedName name="_xlnm.Print_Titles" localSheetId="32">Lekovi!$5:$7</definedName>
    <definedName name="_xlnm.Print_Titles" localSheetId="35">Liste.čekanja!$1:$6</definedName>
    <definedName name="_xlnm.Print_Titles" localSheetId="14">očno!$7:$8</definedName>
    <definedName name="_xlnm.Print_Titles" localSheetId="20">psih.!$7:$8</definedName>
    <definedName name="_xlnm.Print_Titles" localSheetId="13">'Usluge-interno'!$7:$8</definedName>
    <definedName name="_xlnm.Print_Titles" localSheetId="26">гин.!$7:$8</definedName>
    <definedName name="_xlnm.Print_Titles" localSheetId="24">ортопедија!$7:$8</definedName>
  </definedNames>
  <calcPr calcId="124519"/>
</workbook>
</file>

<file path=xl/calcChain.xml><?xml version="1.0" encoding="utf-8"?>
<calcChain xmlns="http://schemas.openxmlformats.org/spreadsheetml/2006/main">
  <c r="F94" i="215"/>
  <c r="E94"/>
  <c r="D94"/>
  <c r="H94" s="1"/>
  <c r="C94"/>
  <c r="G94" s="1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C2"/>
  <c r="C1"/>
  <c r="H37" i="159"/>
  <c r="D41" i="152"/>
  <c r="E41"/>
  <c r="F41"/>
  <c r="C41"/>
  <c r="D98" i="153" l="1"/>
  <c r="E98"/>
  <c r="F98"/>
  <c r="G98"/>
  <c r="H98"/>
  <c r="C98"/>
  <c r="K20" i="16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18"/>
  <c r="K12"/>
  <c r="K9"/>
  <c r="H76"/>
  <c r="H70"/>
  <c r="H69"/>
  <c r="H67"/>
  <c r="H61"/>
  <c r="H60"/>
  <c r="H58"/>
  <c r="H56"/>
  <c r="H54"/>
  <c r="H52"/>
  <c r="H44"/>
  <c r="H43"/>
  <c r="H40"/>
  <c r="H39"/>
  <c r="H34"/>
  <c r="H33"/>
  <c r="H32"/>
  <c r="H29"/>
  <c r="H26"/>
  <c r="H24"/>
  <c r="H21"/>
  <c r="H16"/>
  <c r="H12"/>
  <c r="K93"/>
  <c r="K89"/>
  <c r="K90"/>
  <c r="H93"/>
  <c r="H90"/>
  <c r="H89"/>
  <c r="K118"/>
  <c r="K119"/>
  <c r="K120"/>
  <c r="K121"/>
  <c r="H120"/>
  <c r="H118"/>
  <c r="D16" i="161"/>
  <c r="D15"/>
  <c r="F69" i="159"/>
  <c r="F68"/>
  <c r="H68"/>
  <c r="F54"/>
  <c r="H67"/>
  <c r="F67"/>
  <c r="H66"/>
  <c r="F66"/>
  <c r="H65"/>
  <c r="F65"/>
  <c r="H64"/>
  <c r="F64"/>
  <c r="H63"/>
  <c r="F63"/>
  <c r="H62"/>
  <c r="F62"/>
  <c r="H60"/>
  <c r="F60"/>
  <c r="H59"/>
  <c r="F59"/>
  <c r="H58"/>
  <c r="F58"/>
  <c r="H57"/>
  <c r="F57"/>
  <c r="H56"/>
  <c r="F56"/>
  <c r="H55"/>
  <c r="F55"/>
  <c r="H53"/>
  <c r="F53"/>
  <c r="H51"/>
  <c r="F51"/>
  <c r="H50"/>
  <c r="F50"/>
  <c r="H49"/>
  <c r="F49"/>
  <c r="H48"/>
  <c r="F48"/>
  <c r="H47"/>
  <c r="F47"/>
  <c r="H46"/>
  <c r="F46"/>
  <c r="H45"/>
  <c r="F45"/>
  <c r="H44"/>
  <c r="F44"/>
  <c r="H43"/>
  <c r="F43"/>
  <c r="H42"/>
  <c r="F42"/>
  <c r="H41"/>
  <c r="F41"/>
  <c r="H40"/>
  <c r="F40"/>
  <c r="H39"/>
  <c r="H69" s="1"/>
  <c r="F39"/>
  <c r="H102" i="160"/>
  <c r="H103"/>
  <c r="H104"/>
  <c r="H105"/>
  <c r="H106"/>
  <c r="H107"/>
  <c r="H108"/>
  <c r="H109"/>
  <c r="H110"/>
  <c r="H111"/>
  <c r="H112"/>
  <c r="H113"/>
  <c r="H114"/>
  <c r="H101"/>
  <c r="C15" i="162"/>
  <c r="E18" i="208"/>
  <c r="F18"/>
  <c r="G18"/>
  <c r="D18"/>
  <c r="I23" i="169" l="1"/>
  <c r="H23"/>
  <c r="F23"/>
  <c r="E23"/>
  <c r="G23" s="1"/>
  <c r="C23"/>
  <c r="B23"/>
  <c r="D23" s="1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W22" i="192"/>
  <c r="V22"/>
  <c r="U22"/>
  <c r="T22"/>
  <c r="R22"/>
  <c r="Q22"/>
  <c r="N22"/>
  <c r="M22"/>
  <c r="L22"/>
  <c r="I22"/>
  <c r="H22"/>
  <c r="G22"/>
  <c r="F22"/>
  <c r="E22"/>
  <c r="D22"/>
  <c r="S21"/>
  <c r="P21"/>
  <c r="O21"/>
  <c r="K21"/>
  <c r="J21"/>
  <c r="S20"/>
  <c r="P20"/>
  <c r="O20"/>
  <c r="K20"/>
  <c r="J20"/>
  <c r="S19"/>
  <c r="P19"/>
  <c r="O19"/>
  <c r="K19"/>
  <c r="J19"/>
  <c r="S18"/>
  <c r="P18"/>
  <c r="O18"/>
  <c r="K18"/>
  <c r="J18"/>
  <c r="S17"/>
  <c r="P17"/>
  <c r="O17"/>
  <c r="K17"/>
  <c r="J17"/>
  <c r="S16"/>
  <c r="P16"/>
  <c r="O16"/>
  <c r="K16"/>
  <c r="J16"/>
  <c r="S15"/>
  <c r="P15"/>
  <c r="O15"/>
  <c r="K15"/>
  <c r="J15"/>
  <c r="S14"/>
  <c r="P14"/>
  <c r="O14"/>
  <c r="K14"/>
  <c r="J14"/>
  <c r="S13"/>
  <c r="P13"/>
  <c r="O13"/>
  <c r="K13"/>
  <c r="J13"/>
  <c r="S12"/>
  <c r="P12"/>
  <c r="O12"/>
  <c r="K12"/>
  <c r="J12"/>
  <c r="S11"/>
  <c r="P11"/>
  <c r="O11"/>
  <c r="K11"/>
  <c r="J11"/>
  <c r="S10"/>
  <c r="P10"/>
  <c r="O10"/>
  <c r="K10"/>
  <c r="J10"/>
  <c r="S9"/>
  <c r="P9"/>
  <c r="O9"/>
  <c r="K9"/>
  <c r="J9"/>
  <c r="S8"/>
  <c r="S22" s="1"/>
  <c r="P8"/>
  <c r="P22" s="1"/>
  <c r="O8"/>
  <c r="O22" s="1"/>
  <c r="K8"/>
  <c r="K22" s="1"/>
  <c r="J8"/>
  <c r="J22" s="1"/>
  <c r="I8" i="191"/>
  <c r="L8"/>
  <c r="O8"/>
  <c r="I9"/>
  <c r="L9"/>
  <c r="O9"/>
  <c r="I10"/>
  <c r="L10"/>
  <c r="O10"/>
  <c r="I11"/>
  <c r="L11"/>
  <c r="O11"/>
  <c r="I12"/>
  <c r="L12"/>
  <c r="O12"/>
  <c r="I13"/>
  <c r="L13"/>
  <c r="O13"/>
  <c r="I14"/>
  <c r="L14"/>
  <c r="O14"/>
  <c r="I15"/>
  <c r="L15"/>
  <c r="O15"/>
  <c r="I16"/>
  <c r="L16"/>
  <c r="O16"/>
  <c r="I17"/>
  <c r="L17"/>
  <c r="O17"/>
  <c r="E18"/>
  <c r="F18"/>
  <c r="G18"/>
  <c r="H18"/>
  <c r="I18"/>
  <c r="J18"/>
  <c r="K18"/>
  <c r="L18"/>
  <c r="M18"/>
  <c r="N18"/>
  <c r="O18"/>
  <c r="P18"/>
  <c r="Q18"/>
  <c r="R18"/>
  <c r="D13" i="189"/>
  <c r="AF22"/>
  <c r="AE22"/>
  <c r="AD22"/>
  <c r="AB22"/>
  <c r="AA22"/>
  <c r="Z22"/>
  <c r="AC22" s="1"/>
  <c r="W22"/>
  <c r="V22"/>
  <c r="U22"/>
  <c r="T22"/>
  <c r="S22"/>
  <c r="X22" s="1"/>
  <c r="R22"/>
  <c r="Y22" s="1"/>
  <c r="O22"/>
  <c r="N22"/>
  <c r="M22"/>
  <c r="L22"/>
  <c r="P22" s="1"/>
  <c r="K22"/>
  <c r="J22"/>
  <c r="I22"/>
  <c r="Q22" s="1"/>
  <c r="G22"/>
  <c r="F22"/>
  <c r="E22"/>
  <c r="H22" s="1"/>
  <c r="C22"/>
  <c r="D22" s="1"/>
  <c r="B22"/>
  <c r="AC21"/>
  <c r="X21"/>
  <c r="Y21" s="1"/>
  <c r="P21"/>
  <c r="Q21" s="1"/>
  <c r="H21"/>
  <c r="D21"/>
  <c r="AC20"/>
  <c r="X20"/>
  <c r="Y20" s="1"/>
  <c r="P20"/>
  <c r="Q20" s="1"/>
  <c r="H20"/>
  <c r="D20"/>
  <c r="AC19"/>
  <c r="X19"/>
  <c r="Y19" s="1"/>
  <c r="P19"/>
  <c r="Q19" s="1"/>
  <c r="H19"/>
  <c r="D19"/>
  <c r="AC18"/>
  <c r="X18"/>
  <c r="Y18" s="1"/>
  <c r="P18"/>
  <c r="Q18" s="1"/>
  <c r="H18"/>
  <c r="D18"/>
  <c r="AC17"/>
  <c r="X17"/>
  <c r="Y17" s="1"/>
  <c r="P17"/>
  <c r="Q17" s="1"/>
  <c r="H17"/>
  <c r="D17"/>
  <c r="AC16"/>
  <c r="X16"/>
  <c r="Y16" s="1"/>
  <c r="P16"/>
  <c r="Q16" s="1"/>
  <c r="H16"/>
  <c r="D16"/>
  <c r="AC15"/>
  <c r="X15"/>
  <c r="Y15" s="1"/>
  <c r="P15"/>
  <c r="Q15" s="1"/>
  <c r="H15"/>
  <c r="D15"/>
  <c r="AC14"/>
  <c r="X14"/>
  <c r="Y14" s="1"/>
  <c r="P14"/>
  <c r="Q14" s="1"/>
  <c r="H14"/>
  <c r="D14"/>
  <c r="AC13"/>
  <c r="X13"/>
  <c r="Y13" s="1"/>
  <c r="P13"/>
  <c r="Q13" s="1"/>
  <c r="H13"/>
  <c r="AC12"/>
  <c r="X12"/>
  <c r="Y12" s="1"/>
  <c r="P12"/>
  <c r="Q12" s="1"/>
  <c r="H12"/>
  <c r="D12"/>
  <c r="AC11"/>
  <c r="X11"/>
  <c r="Y11" s="1"/>
  <c r="P11"/>
  <c r="Q11" s="1"/>
  <c r="H11"/>
  <c r="D11"/>
  <c r="AC10"/>
  <c r="X10"/>
  <c r="Y10" s="1"/>
  <c r="P10"/>
  <c r="Q10" s="1"/>
  <c r="H10"/>
  <c r="D10"/>
  <c r="AC9"/>
  <c r="X9"/>
  <c r="Y9" s="1"/>
  <c r="P9"/>
  <c r="Q9" s="1"/>
  <c r="H9"/>
  <c r="D9"/>
  <c r="D34" i="225"/>
  <c r="E34"/>
  <c r="F34"/>
  <c r="G34"/>
  <c r="H34"/>
  <c r="C34"/>
  <c r="H55"/>
  <c r="H56"/>
  <c r="H57"/>
  <c r="H58"/>
  <c r="H59"/>
  <c r="H60"/>
  <c r="H61"/>
  <c r="H62"/>
  <c r="H63"/>
  <c r="H64"/>
  <c r="H65"/>
  <c r="H66"/>
  <c r="H67"/>
  <c r="H68"/>
  <c r="H69"/>
  <c r="H70"/>
  <c r="G55"/>
  <c r="G56"/>
  <c r="G57"/>
  <c r="G58"/>
  <c r="G59"/>
  <c r="G60"/>
  <c r="G61"/>
  <c r="G62"/>
  <c r="G63"/>
  <c r="G64"/>
  <c r="G65"/>
  <c r="G66"/>
  <c r="G67"/>
  <c r="G68"/>
  <c r="G69"/>
  <c r="G70"/>
  <c r="D71"/>
  <c r="F71"/>
  <c r="E71"/>
  <c r="C71"/>
  <c r="G71" s="1"/>
  <c r="D47" i="224"/>
  <c r="E47"/>
  <c r="F47"/>
  <c r="C47"/>
  <c r="E123"/>
  <c r="F123"/>
  <c r="H80"/>
  <c r="H22"/>
  <c r="H23"/>
  <c r="H24"/>
  <c r="H81"/>
  <c r="H25"/>
  <c r="H26"/>
  <c r="H82"/>
  <c r="H83"/>
  <c r="H27"/>
  <c r="H28"/>
  <c r="H29"/>
  <c r="H30"/>
  <c r="H31"/>
  <c r="H84"/>
  <c r="H85"/>
  <c r="H32"/>
  <c r="H86"/>
  <c r="H87"/>
  <c r="H33"/>
  <c r="H88"/>
  <c r="H34"/>
  <c r="H35"/>
  <c r="H36"/>
  <c r="H89"/>
  <c r="H37"/>
  <c r="H90"/>
  <c r="H38"/>
  <c r="H39"/>
  <c r="H40"/>
  <c r="H41"/>
  <c r="H91"/>
  <c r="H42"/>
  <c r="H43"/>
  <c r="H44"/>
  <c r="H45"/>
  <c r="H92"/>
  <c r="H46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G80"/>
  <c r="G22"/>
  <c r="G23"/>
  <c r="G24"/>
  <c r="G81"/>
  <c r="G25"/>
  <c r="G26"/>
  <c r="G82"/>
  <c r="G83"/>
  <c r="G27"/>
  <c r="G28"/>
  <c r="G29"/>
  <c r="G30"/>
  <c r="G31"/>
  <c r="G84"/>
  <c r="G85"/>
  <c r="G32"/>
  <c r="G86"/>
  <c r="G87"/>
  <c r="G33"/>
  <c r="G88"/>
  <c r="G34"/>
  <c r="G35"/>
  <c r="G36"/>
  <c r="G89"/>
  <c r="G37"/>
  <c r="G90"/>
  <c r="G38"/>
  <c r="G39"/>
  <c r="G40"/>
  <c r="G41"/>
  <c r="G91"/>
  <c r="G42"/>
  <c r="G43"/>
  <c r="G44"/>
  <c r="G45"/>
  <c r="G92"/>
  <c r="G46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D123"/>
  <c r="H123" s="1"/>
  <c r="C123"/>
  <c r="G123" s="1"/>
  <c r="G39" i="223"/>
  <c r="G38"/>
  <c r="G69"/>
  <c r="G67"/>
  <c r="G65"/>
  <c r="H132"/>
  <c r="G132"/>
  <c r="H131"/>
  <c r="G131"/>
  <c r="H59"/>
  <c r="D100"/>
  <c r="E100"/>
  <c r="F100"/>
  <c r="C100"/>
  <c r="E222"/>
  <c r="F222"/>
  <c r="H147"/>
  <c r="H148"/>
  <c r="H10"/>
  <c r="H12"/>
  <c r="H13"/>
  <c r="H14"/>
  <c r="H15"/>
  <c r="H16"/>
  <c r="H17"/>
  <c r="H18"/>
  <c r="H19"/>
  <c r="H21"/>
  <c r="H22"/>
  <c r="H23"/>
  <c r="H24"/>
  <c r="H25"/>
  <c r="H26"/>
  <c r="H27"/>
  <c r="H28"/>
  <c r="H29"/>
  <c r="H30"/>
  <c r="H31"/>
  <c r="H32"/>
  <c r="H33"/>
  <c r="H34"/>
  <c r="H35"/>
  <c r="H36"/>
  <c r="H37"/>
  <c r="H40"/>
  <c r="H41"/>
  <c r="H42"/>
  <c r="H43"/>
  <c r="H44"/>
  <c r="H45"/>
  <c r="H46"/>
  <c r="H47"/>
  <c r="H49"/>
  <c r="H50"/>
  <c r="H51"/>
  <c r="H52"/>
  <c r="H149"/>
  <c r="H150"/>
  <c r="H151"/>
  <c r="H152"/>
  <c r="H153"/>
  <c r="H154"/>
  <c r="H155"/>
  <c r="H53"/>
  <c r="H54"/>
  <c r="H156"/>
  <c r="H157"/>
  <c r="H55"/>
  <c r="H56"/>
  <c r="H61"/>
  <c r="H62"/>
  <c r="H63"/>
  <c r="H64"/>
  <c r="H71"/>
  <c r="H158"/>
  <c r="H159"/>
  <c r="H160"/>
  <c r="H72"/>
  <c r="H73"/>
  <c r="H74"/>
  <c r="H75"/>
  <c r="H76"/>
  <c r="H77"/>
  <c r="H78"/>
  <c r="H161"/>
  <c r="H162"/>
  <c r="H163"/>
  <c r="H79"/>
  <c r="H80"/>
  <c r="H81"/>
  <c r="H82"/>
  <c r="H164"/>
  <c r="H165"/>
  <c r="H83"/>
  <c r="H84"/>
  <c r="H85"/>
  <c r="H86"/>
  <c r="H87"/>
  <c r="H88"/>
  <c r="H89"/>
  <c r="H90"/>
  <c r="H91"/>
  <c r="H92"/>
  <c r="H93"/>
  <c r="H94"/>
  <c r="H95"/>
  <c r="H96"/>
  <c r="H97"/>
  <c r="H166"/>
  <c r="H167"/>
  <c r="H168"/>
  <c r="H98"/>
  <c r="H169"/>
  <c r="H170"/>
  <c r="H171"/>
  <c r="H172"/>
  <c r="H173"/>
  <c r="H174"/>
  <c r="H175"/>
  <c r="H176"/>
  <c r="H177"/>
  <c r="H178"/>
  <c r="H179"/>
  <c r="H180"/>
  <c r="H99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G147"/>
  <c r="G148"/>
  <c r="G10"/>
  <c r="G12"/>
  <c r="G13"/>
  <c r="G14"/>
  <c r="G15"/>
  <c r="G16"/>
  <c r="G17"/>
  <c r="G18"/>
  <c r="G19"/>
  <c r="G21"/>
  <c r="G22"/>
  <c r="G23"/>
  <c r="G24"/>
  <c r="G25"/>
  <c r="G26"/>
  <c r="G27"/>
  <c r="G28"/>
  <c r="G29"/>
  <c r="G30"/>
  <c r="G31"/>
  <c r="G32"/>
  <c r="G33"/>
  <c r="G34"/>
  <c r="G35"/>
  <c r="G36"/>
  <c r="G37"/>
  <c r="G40"/>
  <c r="G41"/>
  <c r="G42"/>
  <c r="G43"/>
  <c r="G44"/>
  <c r="G45"/>
  <c r="G46"/>
  <c r="G47"/>
  <c r="G49"/>
  <c r="G50"/>
  <c r="G51"/>
  <c r="G52"/>
  <c r="G149"/>
  <c r="G150"/>
  <c r="G151"/>
  <c r="G152"/>
  <c r="G153"/>
  <c r="G154"/>
  <c r="G155"/>
  <c r="G53"/>
  <c r="G54"/>
  <c r="G156"/>
  <c r="G157"/>
  <c r="G55"/>
  <c r="G56"/>
  <c r="G57"/>
  <c r="G61"/>
  <c r="G62"/>
  <c r="G63"/>
  <c r="G64"/>
  <c r="G71"/>
  <c r="G158"/>
  <c r="G159"/>
  <c r="G160"/>
  <c r="G72"/>
  <c r="G73"/>
  <c r="G74"/>
  <c r="G75"/>
  <c r="G76"/>
  <c r="G77"/>
  <c r="G78"/>
  <c r="G161"/>
  <c r="G162"/>
  <c r="G163"/>
  <c r="G79"/>
  <c r="G80"/>
  <c r="G81"/>
  <c r="G82"/>
  <c r="G164"/>
  <c r="G165"/>
  <c r="G83"/>
  <c r="G84"/>
  <c r="G85"/>
  <c r="G86"/>
  <c r="G87"/>
  <c r="G88"/>
  <c r="G89"/>
  <c r="G90"/>
  <c r="G91"/>
  <c r="G92"/>
  <c r="G93"/>
  <c r="G94"/>
  <c r="G95"/>
  <c r="G96"/>
  <c r="G97"/>
  <c r="G166"/>
  <c r="G167"/>
  <c r="G168"/>
  <c r="G98"/>
  <c r="G169"/>
  <c r="G170"/>
  <c r="G171"/>
  <c r="G172"/>
  <c r="G173"/>
  <c r="G174"/>
  <c r="G175"/>
  <c r="G176"/>
  <c r="G177"/>
  <c r="G178"/>
  <c r="G179"/>
  <c r="G180"/>
  <c r="G9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D222"/>
  <c r="H222" s="1"/>
  <c r="C222"/>
  <c r="G222" s="1"/>
  <c r="D23" i="227"/>
  <c r="E23"/>
  <c r="F23"/>
  <c r="G23"/>
  <c r="H23"/>
  <c r="C23"/>
  <c r="E136"/>
  <c r="F136"/>
  <c r="H10"/>
  <c r="H68"/>
  <c r="H69"/>
  <c r="H70"/>
  <c r="H71"/>
  <c r="H11"/>
  <c r="H12"/>
  <c r="H13"/>
  <c r="H14"/>
  <c r="H72"/>
  <c r="H73"/>
  <c r="H15"/>
  <c r="H16"/>
  <c r="H74"/>
  <c r="H17"/>
  <c r="H18"/>
  <c r="H19"/>
  <c r="H20"/>
  <c r="H21"/>
  <c r="H22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G10"/>
  <c r="G68"/>
  <c r="G69"/>
  <c r="G70"/>
  <c r="G71"/>
  <c r="G11"/>
  <c r="G12"/>
  <c r="G13"/>
  <c r="G14"/>
  <c r="G72"/>
  <c r="G73"/>
  <c r="G15"/>
  <c r="G16"/>
  <c r="G74"/>
  <c r="G17"/>
  <c r="G18"/>
  <c r="G19"/>
  <c r="G20"/>
  <c r="G21"/>
  <c r="G22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D136"/>
  <c r="H136" s="1"/>
  <c r="C136"/>
  <c r="G136" s="1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C2"/>
  <c r="C1"/>
  <c r="H33" i="225"/>
  <c r="G33"/>
  <c r="H32"/>
  <c r="G32"/>
  <c r="H54"/>
  <c r="G54"/>
  <c r="H53"/>
  <c r="G53"/>
  <c r="H52"/>
  <c r="G52"/>
  <c r="H51"/>
  <c r="G51"/>
  <c r="H31"/>
  <c r="G31"/>
  <c r="H30"/>
  <c r="G30"/>
  <c r="H29"/>
  <c r="G29"/>
  <c r="H50"/>
  <c r="G50"/>
  <c r="H28"/>
  <c r="G28"/>
  <c r="H27"/>
  <c r="G27"/>
  <c r="H26"/>
  <c r="G26"/>
  <c r="H49"/>
  <c r="G49"/>
  <c r="H25"/>
  <c r="G25"/>
  <c r="H24"/>
  <c r="G24"/>
  <c r="H23"/>
  <c r="G23"/>
  <c r="H22"/>
  <c r="G22"/>
  <c r="H21"/>
  <c r="G21"/>
  <c r="H20"/>
  <c r="G20"/>
  <c r="H48"/>
  <c r="G48"/>
  <c r="H19"/>
  <c r="G19"/>
  <c r="H47"/>
  <c r="G47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C2"/>
  <c r="C1"/>
  <c r="H79" i="224"/>
  <c r="G79"/>
  <c r="H21"/>
  <c r="G21"/>
  <c r="H78"/>
  <c r="G78"/>
  <c r="H77"/>
  <c r="G77"/>
  <c r="H20"/>
  <c r="G20"/>
  <c r="H19"/>
  <c r="G19"/>
  <c r="H76"/>
  <c r="G76"/>
  <c r="H75"/>
  <c r="G75"/>
  <c r="H74"/>
  <c r="G74"/>
  <c r="H18"/>
  <c r="G18"/>
  <c r="H73"/>
  <c r="G73"/>
  <c r="H72"/>
  <c r="G72"/>
  <c r="H71"/>
  <c r="G71"/>
  <c r="H70"/>
  <c r="G70"/>
  <c r="H17"/>
  <c r="G17"/>
  <c r="H16"/>
  <c r="G16"/>
  <c r="H15"/>
  <c r="G15"/>
  <c r="H69"/>
  <c r="G69"/>
  <c r="H14"/>
  <c r="G14"/>
  <c r="H13"/>
  <c r="G13"/>
  <c r="H68"/>
  <c r="G68"/>
  <c r="H12"/>
  <c r="G12"/>
  <c r="H11"/>
  <c r="G11"/>
  <c r="H10"/>
  <c r="H47" s="1"/>
  <c r="G10"/>
  <c r="G47" s="1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C2"/>
  <c r="C1"/>
  <c r="D148" i="226"/>
  <c r="E148"/>
  <c r="F148"/>
  <c r="C148"/>
  <c r="H53"/>
  <c r="H54"/>
  <c r="H55"/>
  <c r="H56"/>
  <c r="H57"/>
  <c r="H58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G53"/>
  <c r="G54"/>
  <c r="G55"/>
  <c r="G56"/>
  <c r="G57"/>
  <c r="G58"/>
  <c r="G59"/>
  <c r="G60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D50"/>
  <c r="E50"/>
  <c r="F50"/>
  <c r="G50"/>
  <c r="H50"/>
  <c r="C50"/>
  <c r="H52"/>
  <c r="G52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C2"/>
  <c r="C1"/>
  <c r="D57" i="217"/>
  <c r="C57"/>
  <c r="F64" i="216"/>
  <c r="E64"/>
  <c r="D64"/>
  <c r="C64"/>
  <c r="H146" i="223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C2"/>
  <c r="C1"/>
  <c r="H11" i="210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H10"/>
  <c r="G10"/>
  <c r="D118"/>
  <c r="H118" s="1"/>
  <c r="F118"/>
  <c r="E118"/>
  <c r="C118"/>
  <c r="G118" s="1"/>
  <c r="H71" i="225" l="1"/>
  <c r="G100" i="223"/>
  <c r="H100"/>
  <c r="D53" i="222" l="1"/>
  <c r="H51"/>
  <c r="H52"/>
  <c r="H53"/>
  <c r="G51"/>
  <c r="G52"/>
  <c r="G53"/>
  <c r="F53"/>
  <c r="E53"/>
  <c r="C53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C2"/>
  <c r="C1"/>
  <c r="F51" i="221"/>
  <c r="E51"/>
  <c r="D51"/>
  <c r="C51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C2"/>
  <c r="C1"/>
  <c r="H38" i="220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F77"/>
  <c r="E77"/>
  <c r="D77"/>
  <c r="H77" s="1"/>
  <c r="C77"/>
  <c r="G77" s="1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C2"/>
  <c r="C1"/>
  <c r="F26" i="219"/>
  <c r="E26"/>
  <c r="D26"/>
  <c r="C26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C2"/>
  <c r="C1"/>
  <c r="H60" i="214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10"/>
  <c r="F60"/>
  <c r="E60"/>
  <c r="D60"/>
  <c r="C60"/>
  <c r="D32" i="218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10"/>
  <c r="F32"/>
  <c r="H32" s="1"/>
  <c r="E32"/>
  <c r="C32"/>
  <c r="G32" s="1"/>
  <c r="H12" i="217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H11"/>
  <c r="G11"/>
  <c r="F57"/>
  <c r="E57"/>
  <c r="H57"/>
  <c r="G57"/>
  <c r="H11" i="216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10"/>
  <c r="H64"/>
  <c r="G64"/>
  <c r="C2" i="214"/>
  <c r="C1"/>
  <c r="C2" i="218"/>
  <c r="C1"/>
  <c r="C2" i="217"/>
  <c r="C1"/>
  <c r="C2" i="216"/>
  <c r="C1"/>
  <c r="H64" i="153"/>
  <c r="H65"/>
  <c r="H66"/>
  <c r="H67"/>
  <c r="H68"/>
  <c r="H69"/>
  <c r="H70"/>
  <c r="H71"/>
  <c r="H72"/>
  <c r="H89"/>
  <c r="H90"/>
  <c r="H91"/>
  <c r="H92"/>
  <c r="H93"/>
  <c r="H94"/>
  <c r="H95"/>
  <c r="H96"/>
  <c r="H97"/>
  <c r="H73"/>
  <c r="H74"/>
  <c r="H75"/>
  <c r="H76"/>
  <c r="H77"/>
  <c r="H78"/>
  <c r="H79"/>
  <c r="H80"/>
  <c r="H81"/>
  <c r="H82"/>
  <c r="G64"/>
  <c r="G65"/>
  <c r="G66"/>
  <c r="G67"/>
  <c r="G68"/>
  <c r="G69"/>
  <c r="G70"/>
  <c r="G71"/>
  <c r="G72"/>
  <c r="G89"/>
  <c r="G90"/>
  <c r="G91"/>
  <c r="G92"/>
  <c r="G93"/>
  <c r="G94"/>
  <c r="G95"/>
  <c r="G96"/>
  <c r="G97"/>
  <c r="G73"/>
  <c r="G74"/>
  <c r="G75"/>
  <c r="G76"/>
  <c r="G77"/>
  <c r="G78"/>
  <c r="G79"/>
  <c r="G80"/>
  <c r="G81"/>
  <c r="G82"/>
  <c r="H63"/>
  <c r="G63"/>
  <c r="F83"/>
  <c r="E83"/>
  <c r="D83"/>
  <c r="H83" s="1"/>
  <c r="C83"/>
  <c r="G83" s="1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H9"/>
  <c r="G9"/>
  <c r="F58"/>
  <c r="E58"/>
  <c r="D58"/>
  <c r="H58" s="1"/>
  <c r="C58"/>
  <c r="G58" s="1"/>
  <c r="I115" i="152"/>
  <c r="G113"/>
  <c r="G106"/>
  <c r="G107"/>
  <c r="G108"/>
  <c r="G109"/>
  <c r="G110"/>
  <c r="G111"/>
  <c r="G112"/>
  <c r="F114"/>
  <c r="E114"/>
  <c r="I106"/>
  <c r="I107"/>
  <c r="I108"/>
  <c r="I109"/>
  <c r="I110"/>
  <c r="I111"/>
  <c r="I112"/>
  <c r="I113"/>
  <c r="D114"/>
  <c r="C114"/>
  <c r="I36" l="1"/>
  <c r="I37"/>
  <c r="I38"/>
  <c r="I39"/>
  <c r="I40"/>
  <c r="G36"/>
  <c r="G37"/>
  <c r="G38"/>
  <c r="G39"/>
  <c r="G40"/>
  <c r="D177"/>
  <c r="F177"/>
  <c r="E177"/>
  <c r="C177"/>
  <c r="G265"/>
  <c r="I9"/>
  <c r="I12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13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8"/>
  <c r="F266"/>
  <c r="E266"/>
  <c r="D266"/>
  <c r="I266" s="1"/>
  <c r="C266"/>
  <c r="G266" s="1"/>
  <c r="H264"/>
  <c r="G264"/>
  <c r="H263"/>
  <c r="G263"/>
  <c r="H262"/>
  <c r="G262"/>
  <c r="H261"/>
  <c r="G261"/>
  <c r="H260"/>
  <c r="G260"/>
  <c r="H259"/>
  <c r="G259"/>
  <c r="H258"/>
  <c r="G258"/>
  <c r="H257"/>
  <c r="G257"/>
  <c r="H256"/>
  <c r="G256"/>
  <c r="H255"/>
  <c r="G255"/>
  <c r="H254"/>
  <c r="G254"/>
  <c r="H253"/>
  <c r="G253"/>
  <c r="H252"/>
  <c r="G252"/>
  <c r="H251"/>
  <c r="G251"/>
  <c r="H250"/>
  <c r="G250"/>
  <c r="H249"/>
  <c r="G249"/>
  <c r="H248"/>
  <c r="G248"/>
  <c r="H247"/>
  <c r="G247"/>
  <c r="H246"/>
  <c r="G246"/>
  <c r="H245"/>
  <c r="G245"/>
  <c r="H244"/>
  <c r="G244"/>
  <c r="H243"/>
  <c r="G243"/>
  <c r="H242"/>
  <c r="G242"/>
  <c r="H241"/>
  <c r="G241"/>
  <c r="H240"/>
  <c r="G240"/>
  <c r="H239"/>
  <c r="G239"/>
  <c r="H238"/>
  <c r="G238"/>
  <c r="H237"/>
  <c r="G237"/>
  <c r="H236"/>
  <c r="G236"/>
  <c r="H235"/>
  <c r="G235"/>
  <c r="H234"/>
  <c r="G234"/>
  <c r="H233"/>
  <c r="G233"/>
  <c r="H232"/>
  <c r="G232"/>
  <c r="H231"/>
  <c r="G231"/>
  <c r="H230"/>
  <c r="G230"/>
  <c r="H229"/>
  <c r="G229"/>
  <c r="H228"/>
  <c r="G228"/>
  <c r="H227"/>
  <c r="G227"/>
  <c r="H226"/>
  <c r="G226"/>
  <c r="H225"/>
  <c r="G225"/>
  <c r="H224"/>
  <c r="G224"/>
  <c r="H223"/>
  <c r="G223"/>
  <c r="H222"/>
  <c r="G222"/>
  <c r="H221"/>
  <c r="G221"/>
  <c r="H220"/>
  <c r="G220"/>
  <c r="H219"/>
  <c r="G219"/>
  <c r="H218"/>
  <c r="G218"/>
  <c r="H217"/>
  <c r="G217"/>
  <c r="H216"/>
  <c r="G216"/>
  <c r="H215"/>
  <c r="G215"/>
  <c r="H214"/>
  <c r="G214"/>
  <c r="H213"/>
  <c r="G213"/>
  <c r="H212"/>
  <c r="G212"/>
  <c r="H211"/>
  <c r="G211"/>
  <c r="H210"/>
  <c r="G210"/>
  <c r="H209"/>
  <c r="G209"/>
  <c r="H208"/>
  <c r="G208"/>
  <c r="H207"/>
  <c r="G207"/>
  <c r="H206"/>
  <c r="G206"/>
  <c r="H205"/>
  <c r="G205"/>
  <c r="H204"/>
  <c r="G204"/>
  <c r="H20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7"/>
  <c r="G187"/>
  <c r="H186"/>
  <c r="G186"/>
  <c r="H185"/>
  <c r="G185"/>
  <c r="H184"/>
  <c r="G184"/>
  <c r="H183"/>
  <c r="G183"/>
  <c r="H177"/>
  <c r="G177"/>
  <c r="H176"/>
  <c r="G176"/>
  <c r="H175"/>
  <c r="G175"/>
  <c r="H174"/>
  <c r="G174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G146"/>
  <c r="G145"/>
  <c r="H144"/>
  <c r="G144"/>
  <c r="G143"/>
  <c r="H142"/>
  <c r="G142"/>
  <c r="H141"/>
  <c r="G141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G121"/>
  <c r="H120"/>
  <c r="G120"/>
  <c r="H119"/>
  <c r="G119"/>
  <c r="H118"/>
  <c r="G118"/>
  <c r="H117"/>
  <c r="H116"/>
  <c r="G11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13"/>
  <c r="G1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H114" s="1"/>
  <c r="G42"/>
  <c r="G114" s="1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2"/>
  <c r="G12"/>
  <c r="G41" s="1"/>
  <c r="F10"/>
  <c r="E10"/>
  <c r="H9"/>
  <c r="G9"/>
  <c r="H8"/>
  <c r="G8"/>
  <c r="K122" i="160"/>
  <c r="H121"/>
  <c r="H119"/>
  <c r="K117"/>
  <c r="H117"/>
  <c r="K95"/>
  <c r="H95"/>
  <c r="H94"/>
  <c r="H92"/>
  <c r="K91"/>
  <c r="H91"/>
  <c r="H88"/>
  <c r="K87"/>
  <c r="K96" s="1"/>
  <c r="H87"/>
  <c r="H96" s="1"/>
  <c r="H86" s="1"/>
  <c r="H82"/>
  <c r="H81"/>
  <c r="H80"/>
  <c r="H79"/>
  <c r="H78"/>
  <c r="H77"/>
  <c r="H75"/>
  <c r="H74"/>
  <c r="H73"/>
  <c r="H72"/>
  <c r="H71"/>
  <c r="H68"/>
  <c r="H66"/>
  <c r="H65"/>
  <c r="H64"/>
  <c r="H63"/>
  <c r="H62"/>
  <c r="H59"/>
  <c r="H57"/>
  <c r="H55"/>
  <c r="H53"/>
  <c r="H51"/>
  <c r="H50"/>
  <c r="H49"/>
  <c r="H48"/>
  <c r="H47"/>
  <c r="H46"/>
  <c r="H45"/>
  <c r="H42"/>
  <c r="H41"/>
  <c r="H38"/>
  <c r="H37"/>
  <c r="H36"/>
  <c r="H35"/>
  <c r="H31"/>
  <c r="H30"/>
  <c r="H28"/>
  <c r="H27"/>
  <c r="H25"/>
  <c r="H23"/>
  <c r="H22"/>
  <c r="H20"/>
  <c r="K19"/>
  <c r="H19"/>
  <c r="H18"/>
  <c r="K17"/>
  <c r="H17"/>
  <c r="H15"/>
  <c r="K14"/>
  <c r="H14"/>
  <c r="H13"/>
  <c r="K11"/>
  <c r="K83" s="1"/>
  <c r="H11"/>
  <c r="H10"/>
  <c r="H9"/>
  <c r="H83" s="1"/>
  <c r="H8" s="1"/>
  <c r="H122" s="1"/>
  <c r="D48" i="161"/>
  <c r="D47"/>
  <c r="D46"/>
  <c r="D45"/>
  <c r="D44"/>
  <c r="D43"/>
  <c r="D42"/>
  <c r="D41"/>
  <c r="D40"/>
  <c r="D39"/>
  <c r="D38"/>
  <c r="D37"/>
  <c r="D36"/>
  <c r="D49" s="1"/>
  <c r="D35" s="1"/>
  <c r="D9"/>
  <c r="H48"/>
  <c r="H47"/>
  <c r="H46"/>
  <c r="H45"/>
  <c r="H44"/>
  <c r="H43"/>
  <c r="H42"/>
  <c r="H41"/>
  <c r="H40"/>
  <c r="H39"/>
  <c r="H38"/>
  <c r="H37"/>
  <c r="H36"/>
  <c r="H49" s="1"/>
  <c r="H35" s="1"/>
  <c r="H20"/>
  <c r="H9"/>
  <c r="E71" i="185"/>
  <c r="G37"/>
  <c r="G36"/>
  <c r="G26"/>
  <c r="E18" i="197"/>
  <c r="D18"/>
  <c r="C18"/>
  <c r="G18"/>
  <c r="F18"/>
  <c r="H55" i="209"/>
  <c r="H54"/>
  <c r="H53"/>
  <c r="H8"/>
  <c r="H52" s="1"/>
  <c r="L52" s="1"/>
  <c r="F55"/>
  <c r="F54"/>
  <c r="F52"/>
  <c r="G54"/>
  <c r="G52"/>
  <c r="G53"/>
  <c r="G8"/>
  <c r="L55"/>
  <c r="G55"/>
  <c r="K55" s="1"/>
  <c r="E55"/>
  <c r="D55"/>
  <c r="E54"/>
  <c r="D54"/>
  <c r="K52"/>
  <c r="E52"/>
  <c r="D52"/>
  <c r="L51"/>
  <c r="K51"/>
  <c r="J51"/>
  <c r="I51"/>
  <c r="L48"/>
  <c r="K48"/>
  <c r="J48"/>
  <c r="I48"/>
  <c r="L47"/>
  <c r="K47"/>
  <c r="J47"/>
  <c r="I47"/>
  <c r="L44"/>
  <c r="K44"/>
  <c r="J44"/>
  <c r="I44"/>
  <c r="L43"/>
  <c r="K43"/>
  <c r="J43"/>
  <c r="I43"/>
  <c r="L40"/>
  <c r="K40"/>
  <c r="J40"/>
  <c r="I40"/>
  <c r="L39"/>
  <c r="K39"/>
  <c r="J39"/>
  <c r="I39"/>
  <c r="L36"/>
  <c r="K36"/>
  <c r="J36"/>
  <c r="I36"/>
  <c r="L35"/>
  <c r="K35"/>
  <c r="J35"/>
  <c r="I35"/>
  <c r="L32"/>
  <c r="K32"/>
  <c r="J32"/>
  <c r="I32"/>
  <c r="L31"/>
  <c r="K31"/>
  <c r="J31"/>
  <c r="I31"/>
  <c r="L28"/>
  <c r="K28"/>
  <c r="J28"/>
  <c r="I28"/>
  <c r="L27"/>
  <c r="K27"/>
  <c r="J27"/>
  <c r="I27"/>
  <c r="L24"/>
  <c r="K24"/>
  <c r="J24"/>
  <c r="I24"/>
  <c r="L23"/>
  <c r="K23"/>
  <c r="J23"/>
  <c r="I23"/>
  <c r="L20"/>
  <c r="K20"/>
  <c r="J20"/>
  <c r="I20"/>
  <c r="L19"/>
  <c r="K19"/>
  <c r="J19"/>
  <c r="I19"/>
  <c r="L16"/>
  <c r="K16"/>
  <c r="J16"/>
  <c r="I16"/>
  <c r="L15"/>
  <c r="K15"/>
  <c r="J15"/>
  <c r="I15"/>
  <c r="L12"/>
  <c r="K12"/>
  <c r="J12"/>
  <c r="I12"/>
  <c r="L11"/>
  <c r="K11"/>
  <c r="J11"/>
  <c r="I11"/>
  <c r="L8"/>
  <c r="K8"/>
  <c r="J8"/>
  <c r="I8"/>
  <c r="F71" i="185"/>
  <c r="D71"/>
  <c r="C71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0"/>
  <c r="G40"/>
  <c r="H39"/>
  <c r="G39"/>
  <c r="H38"/>
  <c r="G38"/>
  <c r="H35"/>
  <c r="G35"/>
  <c r="H34"/>
  <c r="G34"/>
  <c r="H33"/>
  <c r="G33"/>
  <c r="H32"/>
  <c r="G32"/>
  <c r="H30"/>
  <c r="G30"/>
  <c r="H29"/>
  <c r="G29"/>
  <c r="H28"/>
  <c r="G28"/>
  <c r="H27"/>
  <c r="G27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H71" s="1"/>
  <c r="G9"/>
  <c r="G71" s="1"/>
  <c r="H41" i="152" l="1"/>
  <c r="H10" s="1"/>
  <c r="I41"/>
  <c r="C10"/>
  <c r="I114"/>
  <c r="G10"/>
  <c r="D10"/>
  <c r="I10" s="1"/>
  <c r="I52" i="209"/>
  <c r="J52"/>
  <c r="I55"/>
  <c r="J55"/>
  <c r="C3" i="213"/>
  <c r="C2"/>
  <c r="C1"/>
  <c r="P21"/>
  <c r="O21"/>
  <c r="N21"/>
  <c r="M21"/>
  <c r="L21"/>
  <c r="K21"/>
  <c r="J21"/>
  <c r="I21"/>
  <c r="H21"/>
  <c r="G21"/>
  <c r="F21"/>
  <c r="E21"/>
  <c r="D21"/>
  <c r="C21"/>
  <c r="C3" i="212" l="1"/>
  <c r="C2"/>
  <c r="C1"/>
  <c r="D8"/>
  <c r="C8"/>
  <c r="C3" i="174" l="1"/>
  <c r="C3" i="169"/>
  <c r="C3" i="192"/>
  <c r="C3" i="191"/>
  <c r="C2" i="200"/>
  <c r="C2" i="162"/>
  <c r="C2" i="161"/>
  <c r="C2" i="160"/>
  <c r="C2" i="159"/>
  <c r="C2" i="211"/>
  <c r="C2" i="152"/>
  <c r="C2" i="153"/>
  <c r="C2" i="185"/>
  <c r="C2" i="210"/>
  <c r="C2" i="183"/>
  <c r="C2" i="208"/>
  <c r="C2" i="197"/>
  <c r="C2" i="209"/>
  <c r="C2" i="174"/>
  <c r="C2" i="169"/>
  <c r="C2" i="192"/>
  <c r="C2" i="191"/>
  <c r="C1" i="200"/>
  <c r="C1" i="162"/>
  <c r="C1" i="161"/>
  <c r="C1" i="160"/>
  <c r="C1" i="159"/>
  <c r="C1" i="211"/>
  <c r="C1" i="152"/>
  <c r="C1" i="153"/>
  <c r="C1" i="185"/>
  <c r="C1" i="210"/>
  <c r="C1" i="183"/>
  <c r="C1" i="208"/>
  <c r="C1" i="209"/>
  <c r="C1" i="174"/>
  <c r="C1" i="169"/>
  <c r="C1" i="192"/>
  <c r="C1" i="191"/>
  <c r="D9" i="174"/>
  <c r="F36" i="159"/>
  <c r="H36"/>
  <c r="F9" i="174"/>
  <c r="C9"/>
  <c r="E9" s="1"/>
  <c r="B8" i="183"/>
  <c r="C8"/>
  <c r="D8"/>
  <c r="E8"/>
  <c r="F8"/>
  <c r="F13" i="174"/>
  <c r="F12"/>
  <c r="C13"/>
  <c r="D13"/>
  <c r="C12"/>
  <c r="D12"/>
  <c r="F10"/>
  <c r="H35" i="159"/>
  <c r="H34"/>
  <c r="H33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11" i="174" l="1"/>
  <c r="G9"/>
  <c r="C8"/>
  <c r="C11"/>
  <c r="G11" s="1"/>
  <c r="D11"/>
  <c r="F8"/>
  <c r="F14" s="1"/>
  <c r="G12"/>
  <c r="E12"/>
  <c r="E13"/>
  <c r="G13"/>
  <c r="C10"/>
  <c r="E11" l="1"/>
  <c r="D8"/>
  <c r="E8" s="1"/>
  <c r="G8"/>
  <c r="D10"/>
  <c r="D14" s="1"/>
  <c r="G10"/>
  <c r="G14" s="1"/>
  <c r="E10"/>
  <c r="C14"/>
  <c r="E14" l="1"/>
</calcChain>
</file>

<file path=xl/sharedStrings.xml><?xml version="1.0" encoding="utf-8"?>
<sst xmlns="http://schemas.openxmlformats.org/spreadsheetml/2006/main" count="5854" uniqueCount="4023">
  <si>
    <t>БРОЈ</t>
  </si>
  <si>
    <t>ВРСТА</t>
  </si>
  <si>
    <t>УКУПНО</t>
  </si>
  <si>
    <t>У К У П Н О</t>
  </si>
  <si>
    <t>инт.нега</t>
  </si>
  <si>
    <t>полу инт.</t>
  </si>
  <si>
    <t>Р.бр.</t>
  </si>
  <si>
    <t>станд. н.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</si>
  <si>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</si>
  <si>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</si>
  <si>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</si>
  <si>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</si>
  <si>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</si>
  <si>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Количина</t>
  </si>
  <si>
    <t>Цена по паковању</t>
  </si>
  <si>
    <t xml:space="preserve">Укупна вредност </t>
  </si>
  <si>
    <t>ГРУПА САНИТЕТСКОГ МАТЕРИЈАЛА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</si>
  <si>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</si>
  <si>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</si>
  <si>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</si>
  <si>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</si>
  <si>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Инт.ниво 2</t>
  </si>
  <si>
    <t>Инт. ниво 3</t>
  </si>
  <si>
    <t>Стандардна нега</t>
  </si>
  <si>
    <t>Доктори медицине</t>
  </si>
  <si>
    <t>медицинске сестре-техничари</t>
  </si>
  <si>
    <t>здравствени сарадници</t>
  </si>
  <si>
    <t>разлика</t>
  </si>
  <si>
    <t>Број смена</t>
  </si>
  <si>
    <t>Број дијализа годишње</t>
  </si>
  <si>
    <t>Број постеља на који се примењује норматив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</si>
  <si>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</si>
  <si>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</si>
  <si>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</si>
  <si>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</si>
  <si>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</si>
  <si>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</si>
  <si>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</si>
  <si>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</si>
  <si>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</si>
  <si>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</si>
  <si>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</si>
  <si>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Социјална медицина, информатика и статистика</t>
  </si>
  <si>
    <t>Послови припреме дијета за пацијенте и контрола намирница</t>
  </si>
  <si>
    <t>Назив организационе једицине</t>
  </si>
  <si>
    <t>Административни</t>
  </si>
  <si>
    <t>Возачи санитетског превоза</t>
  </si>
  <si>
    <t>Норматив</t>
  </si>
  <si>
    <t>Технички</t>
  </si>
  <si>
    <t>ДИЈАЛИЗА</t>
  </si>
  <si>
    <t>Укупна вредност</t>
  </si>
  <si>
    <t>Просечна цена</t>
  </si>
  <si>
    <t>доза</t>
  </si>
  <si>
    <t>Шифра</t>
  </si>
  <si>
    <t>Организациона јединица</t>
  </si>
  <si>
    <t>Делатност - служба  (у складу са Статутом)</t>
  </si>
  <si>
    <t>Постељни фонд (у складу са Уредбом)</t>
  </si>
  <si>
    <t>Увећано за примар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</si>
  <si>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</si>
  <si>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</si>
  <si>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</si>
  <si>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</si>
  <si>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</si>
  <si>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</si>
  <si>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Разлика</t>
  </si>
  <si>
    <t>САДРЖАЈ</t>
  </si>
  <si>
    <t>A</t>
  </si>
  <si>
    <t>B</t>
  </si>
  <si>
    <t>C</t>
  </si>
  <si>
    <t>D</t>
  </si>
  <si>
    <t>G</t>
  </si>
  <si>
    <t>H</t>
  </si>
  <si>
    <t>J</t>
  </si>
  <si>
    <t>L</t>
  </si>
  <si>
    <t>M</t>
  </si>
  <si>
    <t>N</t>
  </si>
  <si>
    <t>P</t>
  </si>
  <si>
    <t>R</t>
  </si>
  <si>
    <t>S</t>
  </si>
  <si>
    <t>V</t>
  </si>
  <si>
    <t>ЦИТОСТАТИЦИ СА Б ЛИСТЕ</t>
  </si>
  <si>
    <t>ЛЕКОВИ ЗА ХЕМОФИЛИЈУ</t>
  </si>
  <si>
    <t>ЛЕКОВИ У ЗУ</t>
  </si>
  <si>
    <t>АНТИИНФЕКТИВНИ ЛЕКОВИ ЗА СИСТЕМСКУ ПРИМЕНУ</t>
  </si>
  <si>
    <t>АНТИНЕОПЛАСТИЦИ И ИМУНОМОДУЛАТОРИ</t>
  </si>
  <si>
    <t>ОСТАЛО</t>
  </si>
  <si>
    <t>ХОРМОНИ ЗА СИСТЕМСКУ ПРИМЕНУ, ИСКЉУЧУЈУЋИ ПОЛНЕ ХОРМОНЕ И ИНСУЛИН</t>
  </si>
  <si>
    <t>АНТИПАРАЗИТНИ ПРОИЗВОДИ, ИНСЕКТИЦИДИ И СРЕДСТВА ЗА ЗАШТИТУ ОД ИНСЕКАТА</t>
  </si>
  <si>
    <t>Укупно</t>
  </si>
  <si>
    <t>8.</t>
  </si>
  <si>
    <t>8.1.</t>
  </si>
  <si>
    <t>8.2.</t>
  </si>
  <si>
    <t>8.3.</t>
  </si>
  <si>
    <t>8.3.1.</t>
  </si>
  <si>
    <t>8.3.2.</t>
  </si>
  <si>
    <t>8.4.</t>
  </si>
  <si>
    <t>8.5.</t>
  </si>
  <si>
    <t>Интезивна нега</t>
  </si>
  <si>
    <t>Полуинтезивна нега</t>
  </si>
  <si>
    <t xml:space="preserve">Општа нега </t>
  </si>
  <si>
    <t>Специјална нега</t>
  </si>
  <si>
    <t>ДИЈАГНОСТИЧКИ МАТЕРИЈАЛ (УКУПНО)</t>
  </si>
  <si>
    <t>ТЕРАПИЈСКИ МАТЕРИЈАЛ (УКУПНО)</t>
  </si>
  <si>
    <t>ЛАБОРАТОРИЈСКИ  МАТЕРИЈАЛ-РЕАГЕНСИ (УКУПНО)</t>
  </si>
  <si>
    <t>РЕАГЕНСИ-ХОРМОНИ (УКУПНО)</t>
  </si>
  <si>
    <t>САНИТЕТСКИ И МЕДИЦИНСКИ МАТЕРИЈАЛ - ОПШТИ (УКУПНО)</t>
  </si>
  <si>
    <t>РЕАГЕНСИ - ТУМОР МАРКЕРИ (УКУПНО)</t>
  </si>
  <si>
    <t>ОСТАЛИ САНИТЕТСКИ И МЕДИЦИНСКИ ПОТРОШНИ МАТЕРИЈАЛ (УКУПНО)</t>
  </si>
  <si>
    <t>САНИТЕТСКИ И МЕДИЦИНСКИ ПОТРОШНИ МАТЕРИЈАЛ (ЗБИР)</t>
  </si>
  <si>
    <t>Прол.</t>
  </si>
  <si>
    <t>Акут.</t>
  </si>
  <si>
    <t>Хрони.</t>
  </si>
  <si>
    <t>ЛЕКОВИ КОЈИ ДЕЛУЈУ НА НЕРВНИ СИСТЕМ</t>
  </si>
  <si>
    <t>ЛЕКОВИ  ЗА ЛЕЧЕЊЕ БОЛЕСТИ  ДИГЕСТИВНОГ СИСТЕМА И  МЕТАБОЛИЗМА</t>
  </si>
  <si>
    <t>ЛЕКОВИ ЗА ЛЕЧЕЊЕ ГЕНИТОУРИНАРНОГ СИСТЕМА И ПОЛНИ ХОРМОНИ</t>
  </si>
  <si>
    <t>ЛЕКОВИ КОЈИ ДЕЛУЈУ НА КАРДИОВАСКУЛАРНИ СИСТЕМ</t>
  </si>
  <si>
    <t>ЛЕКОВИ ЗА ЛЕЧЕЊЕ БОЛЕСТИ КОЖЕ И ПОТКОЖНОГ ТКИВА (ДЕРМАТИЦИ)</t>
  </si>
  <si>
    <t>ЛЕКОВИ ЗА БОЛЕСТИ МИШИЋНО-КОСТНОГ СИСТЕМА</t>
  </si>
  <si>
    <t>ЛЕКОВИ ЗА ЛЕЧЕЊЕ БОЛЕСТИ РЕСПИРАТОРНОГ СИСТЕМА</t>
  </si>
  <si>
    <t>ЛЕКОВИ КОЈИ ДЕЛУЈУ НА ОКО И УХО</t>
  </si>
  <si>
    <t>Шифра услуге</t>
  </si>
  <si>
    <t>стандардна нега</t>
  </si>
  <si>
    <t xml:space="preserve">Број лекара према нормативу </t>
  </si>
  <si>
    <t>Разлика - број лекара</t>
  </si>
  <si>
    <t>Број сестара према нормативу</t>
  </si>
  <si>
    <t>Разлика - број медицинских сестара</t>
  </si>
  <si>
    <t>Број здравствених сарадника према нормативу</t>
  </si>
  <si>
    <t>Разлика - број здравствених сарадника</t>
  </si>
  <si>
    <t>Инт. ниво3</t>
  </si>
  <si>
    <t xml:space="preserve"> амбуланте, кабинети, сале</t>
  </si>
  <si>
    <t>Увечано за примар</t>
  </si>
  <si>
    <t>Број постеља/места</t>
  </si>
  <si>
    <t>доктори медицине</t>
  </si>
  <si>
    <t>мед. техничари</t>
  </si>
  <si>
    <t>здр. сарадници</t>
  </si>
  <si>
    <t>норматив</t>
  </si>
  <si>
    <t>Дијализе</t>
  </si>
  <si>
    <t>Број доктора медицине</t>
  </si>
  <si>
    <t>Број здравствених сарадника</t>
  </si>
  <si>
    <t>мед.техничари</t>
  </si>
  <si>
    <t>Клиничка фармакологија</t>
  </si>
  <si>
    <t>Напомена: попуњавају се подаци само за делатности које постоје у здравственој установи</t>
  </si>
  <si>
    <t>краткотрајна хоспитализација</t>
  </si>
  <si>
    <t>дуготрајна хоспитализација</t>
  </si>
  <si>
    <t xml:space="preserve"> *  Наводе се све остале здравствене услуге осим операција, тј. дијагностичке и терапијске здравствене услуге и интервенције</t>
  </si>
  <si>
    <t>31533-00</t>
  </si>
  <si>
    <t>CORE биопсија дојке</t>
  </si>
  <si>
    <t>31548-00</t>
  </si>
  <si>
    <t>SVAB биопсија дојке</t>
  </si>
  <si>
    <t>31500-01</t>
  </si>
  <si>
    <t>35608-02</t>
  </si>
  <si>
    <t>Циљана биопсија дојке  или ендоцервикална киретажа</t>
  </si>
  <si>
    <t>35618-01</t>
  </si>
  <si>
    <t>Конусна биопсија ласером</t>
  </si>
  <si>
    <t>32090-00</t>
  </si>
  <si>
    <t>32090-01</t>
  </si>
  <si>
    <t>Фибероптичка колоноскопија до цекума са биопсијом; колоноскопија до цекума са вишеструким биопсијама; дуга колоноскопија са биопсијом</t>
  </si>
  <si>
    <t>32093-00</t>
  </si>
  <si>
    <t xml:space="preserve">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</t>
  </si>
  <si>
    <t>90297-02</t>
  </si>
  <si>
    <t>Ендоскопска мукозна ресекција дебелог црева</t>
  </si>
  <si>
    <t>32084-00</t>
  </si>
  <si>
    <t>Фибероптичка колоноскопија до хепатичке флексуре, флексибилна сигмоидоскопија, кратка колоноскопија</t>
  </si>
  <si>
    <t>32084-01</t>
  </si>
  <si>
    <t xml:space="preserve">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</t>
  </si>
  <si>
    <t>32087-00</t>
  </si>
  <si>
    <t xml:space="preserve">Фибероптичка колоноскопија до хепатичке флексуре са полипектомијом; колоноскопија до хепатичке флексуре са вишеструком полипектомијом; флексибилна сигмоидоскопија са полипектомијом; кратка колоноскопија са полипектомијом </t>
  </si>
  <si>
    <t>Фибероптичка колоноскопија до цекума; дуга колоноскопија</t>
  </si>
  <si>
    <t>000001</t>
  </si>
  <si>
    <t>000002</t>
  </si>
  <si>
    <t>Специјалистички преглед контролни</t>
  </si>
  <si>
    <t>Специјалистички преглед први</t>
  </si>
  <si>
    <t>Отворена биопсија дојке</t>
  </si>
  <si>
    <t>59300-00</t>
  </si>
  <si>
    <t>55076-00</t>
  </si>
  <si>
    <t>90901-10</t>
  </si>
  <si>
    <t>Магнетна резонанца дојке</t>
  </si>
  <si>
    <t>Уллтразвучни преглед дојки</t>
  </si>
  <si>
    <t>Радиографско снимањe дојки,обострано</t>
  </si>
  <si>
    <t>*Ове услуге нису укључене у ултразвучну дијагностику</t>
  </si>
  <si>
    <t>**  Услуге се планирају за организовани скрининг карцинома дојке са ознаком атрибута 24 и називом атрибута "организован скрининг"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</si>
  <si>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</si>
  <si>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</si>
  <si>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</si>
  <si>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</si>
  <si>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</si>
  <si>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</si>
  <si>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</si>
  <si>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</si>
  <si>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t>13100-07</t>
  </si>
  <si>
    <t>13750-00</t>
  </si>
  <si>
    <t>Број апарата, број операционих сала</t>
  </si>
  <si>
    <t>Шифра орг.јед.</t>
  </si>
  <si>
    <t>Број постеља</t>
  </si>
  <si>
    <t>Назив здравствене установе</t>
  </si>
  <si>
    <t>Матични број здравствене установе</t>
  </si>
  <si>
    <t>Табела</t>
  </si>
  <si>
    <t>Датум</t>
  </si>
  <si>
    <t>од тога на специјализацији</t>
  </si>
  <si>
    <t>од тога специјалисти</t>
  </si>
  <si>
    <t>Укупан број медицинских сестара</t>
  </si>
  <si>
    <t>Укупно норматив за сестре</t>
  </si>
  <si>
    <t>Број запослених на неодређено време који се финансирају из других средстава</t>
  </si>
  <si>
    <t>Број постеља/места*</t>
  </si>
  <si>
    <t>*За дијализе се попуњавају дијализна места</t>
  </si>
  <si>
    <t>Број запослених на неодређено време који се финансирају из средстава обавезног здравственог осигурања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</si>
  <si>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</si>
  <si>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</si>
  <si>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</si>
  <si>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</si>
  <si>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</si>
  <si>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Укупан број доктора медицине</t>
  </si>
  <si>
    <t>Укупно норматив за докторе медицине</t>
  </si>
  <si>
    <t>норматив доктора медицине</t>
  </si>
  <si>
    <t>разлика доктора медицине</t>
  </si>
  <si>
    <t>Број фармацеута</t>
  </si>
  <si>
    <t>Број мед. сестара</t>
  </si>
  <si>
    <t>Број здр. сарадника</t>
  </si>
  <si>
    <t>Административни радници</t>
  </si>
  <si>
    <t>Технички радници</t>
  </si>
  <si>
    <t>Укупан кадар у здравственој установи</t>
  </si>
  <si>
    <t>Укупно запослених на неодређено време</t>
  </si>
  <si>
    <t>Болничке постеље</t>
  </si>
  <si>
    <t>Број хоспитализованих лица</t>
  </si>
  <si>
    <t>Просечна дужина лечења (дани)</t>
  </si>
  <si>
    <t>Просечна заузетост постеља (%)</t>
  </si>
  <si>
    <t>Број дана хоспитализације</t>
  </si>
  <si>
    <t>Капацитети и коришћење болничких постеља</t>
  </si>
  <si>
    <t>Пратиоци лечених лица</t>
  </si>
  <si>
    <t>Број лечених лица</t>
  </si>
  <si>
    <t>Број дана лечења</t>
  </si>
  <si>
    <t>Врста неге</t>
  </si>
  <si>
    <t>Број</t>
  </si>
  <si>
    <t>Постеље</t>
  </si>
  <si>
    <t>Број новорођене деце</t>
  </si>
  <si>
    <t>Број дана боравка</t>
  </si>
  <si>
    <t>Неонатологија</t>
  </si>
  <si>
    <t>Организациона једицина</t>
  </si>
  <si>
    <t>Операције</t>
  </si>
  <si>
    <t>Назив услуге</t>
  </si>
  <si>
    <t>Све услуге укупно</t>
  </si>
  <si>
    <t>Специјалистички прегледи</t>
  </si>
  <si>
    <t>Прегледи у оквиру организованог скрининга рака*</t>
  </si>
  <si>
    <t>Сви прегледи укупно</t>
  </si>
  <si>
    <t>Услуге пружене у оквиру организованог скрининга рака**</t>
  </si>
  <si>
    <t>Услуге пружене у оквиру организованог скрининга рака укупно</t>
  </si>
  <si>
    <t>Назив</t>
  </si>
  <si>
    <t>Број прегледаних пацијената</t>
  </si>
  <si>
    <t>Укупан број услуга</t>
  </si>
  <si>
    <t>Услуге у оквиру организованог скрининга рака**</t>
  </si>
  <si>
    <t>Укупан број прегледаних пацијената</t>
  </si>
  <si>
    <t>Укупно свих услуга</t>
  </si>
  <si>
    <t>Амбулантни</t>
  </si>
  <si>
    <t>Стационарни</t>
  </si>
  <si>
    <t>Број апарата</t>
  </si>
  <si>
    <t>Дијагностичке процедуре са снимањем</t>
  </si>
  <si>
    <t>Број пацијената</t>
  </si>
  <si>
    <t>Број прегледаних узорака</t>
  </si>
  <si>
    <t>Б. Микробиолошке и паразитолошке анализе укупно</t>
  </si>
  <si>
    <t>В. Патохистолошке анализе укупно</t>
  </si>
  <si>
    <t>L027391</t>
  </si>
  <si>
    <t>L027409</t>
  </si>
  <si>
    <t>L026542</t>
  </si>
  <si>
    <t>L027631</t>
  </si>
  <si>
    <t>L027607</t>
  </si>
  <si>
    <t>L029454</t>
  </si>
  <si>
    <t>L028720</t>
  </si>
  <si>
    <t>Цела крв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</si>
  <si>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</si>
  <si>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</si>
  <si>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</si>
  <si>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</si>
  <si>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</si>
  <si>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</si>
  <si>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</si>
  <si>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</si>
  <si>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</si>
  <si>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</si>
  <si>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</si>
  <si>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</si>
  <si>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</si>
  <si>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</si>
  <si>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Тромбоцити из buffu coat</t>
  </si>
  <si>
    <t>Тромбоцити Pul.</t>
  </si>
  <si>
    <t>Тромбоцити аферезни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</si>
  <si>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</si>
  <si>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</si>
  <si>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</si>
  <si>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Криопреципитат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</si>
  <si>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</si>
  <si>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</si>
  <si>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</si>
  <si>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</si>
  <si>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</si>
  <si>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</si>
  <si>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</si>
  <si>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Крв и компоненте крви</t>
  </si>
  <si>
    <r>
      <t>Континуирана амбулаторна перитонеумска дијализа-</t>
    </r>
    <r>
      <rPr>
        <i/>
        <sz val="10"/>
        <color indexed="8"/>
        <rFont val="Arial"/>
        <family val="2"/>
      </rPr>
      <t>CAPD</t>
    </r>
  </si>
  <si>
    <r>
      <t>Аутоматска перитонеумска дијализа -</t>
    </r>
    <r>
      <rPr>
        <i/>
        <sz val="10"/>
        <color indexed="8"/>
        <rFont val="Arial"/>
        <family val="2"/>
      </rPr>
      <t>APD</t>
    </r>
  </si>
  <si>
    <r>
      <t>Интермитентна перитонеумска дијализа -</t>
    </r>
    <r>
      <rPr>
        <i/>
        <sz val="10"/>
        <color indexed="8"/>
        <rFont val="Arial"/>
        <family val="2"/>
      </rPr>
      <t>IPD</t>
    </r>
    <r>
      <rPr>
        <sz val="10"/>
        <color indexed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</si>
  <si>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</si>
  <si>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Број лица на дијализи</t>
  </si>
  <si>
    <t>Број дијализа</t>
  </si>
  <si>
    <t>Финансијска вредност</t>
  </si>
  <si>
    <t>Цена*</t>
  </si>
  <si>
    <t>Лекови</t>
  </si>
  <si>
    <t>ЛЕКОВИ ЗА ЛЕЧЕЊЕ БОЛЕСТИ КРВИ И КРВОТВОРНИХ ОРГАНА</t>
  </si>
  <si>
    <t>Имплантати</t>
  </si>
  <si>
    <t>Санитетски и медицински потрошни материјал</t>
  </si>
  <si>
    <t>Листе чекања</t>
  </si>
  <si>
    <t>Капацитети и коришћење дневних болница</t>
  </si>
  <si>
    <t>Здравствене услуге</t>
  </si>
  <si>
    <t>Лабораторијска дијагностика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</si>
  <si>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</si>
  <si>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</si>
  <si>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</si>
  <si>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</si>
  <si>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</si>
  <si>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</si>
  <si>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</si>
  <si>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</si>
  <si>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</si>
  <si>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</si>
  <si>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8. УГРАДЊА ИМПЛАНТАТА У ОРТОПЕДИЈИ (КУКОВИ И КОЛЕНА)</t>
  </si>
  <si>
    <t>фармацеути</t>
  </si>
  <si>
    <t>Заједничке медицинске делатности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</si>
  <si>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</si>
  <si>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</si>
  <si>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</si>
  <si>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</si>
  <si>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** Услуге се планирају за организовани скрининг: карцинома дојке, карцинома грлића материце и колоректалног карцинома са ознаком атрибута 24 и називом атрибута "организовани скрининг"</t>
  </si>
  <si>
    <t>ЦТ Скенер (у загради уписати број апарата и број смена)</t>
  </si>
  <si>
    <t>Магнетна резонанца (у загради уписати број апарата и број смена)</t>
  </si>
  <si>
    <t>А. Биохемијске и хематолошке анализе укупно</t>
  </si>
  <si>
    <t>Врста дијализе / Назив услуге</t>
  </si>
  <si>
    <t>Јед. мере</t>
  </si>
  <si>
    <t>Грана медицине / Врста имплантанта</t>
  </si>
  <si>
    <t xml:space="preserve">Групе процедура / Назив услуге </t>
  </si>
  <si>
    <t>основни норматив</t>
  </si>
  <si>
    <t>Укупан норматив</t>
  </si>
  <si>
    <t>Број пратилаца</t>
  </si>
  <si>
    <t>Број запослених на одређено време због замене одсутних запослених</t>
  </si>
  <si>
    <t>Број запослених на одређено време због повећаног обима посла</t>
  </si>
  <si>
    <t xml:space="preserve"> </t>
  </si>
  <si>
    <t>433,74+цена филтера</t>
  </si>
  <si>
    <t>5.140,75+цена сета</t>
  </si>
  <si>
    <t>Набавка крви и лабилних продуката крви од завода/института за трансфузију крви</t>
  </si>
  <si>
    <t>Сопствена производња и набавка крви и лабилних  продуката крви од других здравствених установа које имају сопствену производњу</t>
  </si>
  <si>
    <t>1. Абдоминална хирургија и гастроентерологија</t>
  </si>
  <si>
    <t>2. Васкуларна хирургија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</si>
  <si>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</si>
  <si>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</si>
  <si>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</si>
  <si>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</si>
  <si>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</si>
  <si>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</si>
  <si>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</si>
  <si>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12. Гинекологија</t>
  </si>
  <si>
    <t>Просечна дневна заузетост постеља у 2016. (%)</t>
  </si>
  <si>
    <t>ЗА 2018. ГОДИНУ</t>
  </si>
  <si>
    <t>Извршено у 2017.</t>
  </si>
  <si>
    <t>План за 2018.</t>
  </si>
  <si>
    <t>ДСГ шифра</t>
  </si>
  <si>
    <t>Назив дијагностички сродне групе</t>
  </si>
  <si>
    <t>УКУПНО ДСГ Група</t>
  </si>
  <si>
    <t>A01Z</t>
  </si>
  <si>
    <t>Трансплантација јетре</t>
  </si>
  <si>
    <t>A03Z</t>
  </si>
  <si>
    <t>A05Z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</si>
  <si>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</si>
  <si>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</si>
  <si>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</si>
  <si>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</si>
  <si>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</si>
  <si>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</si>
  <si>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</si>
  <si>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</si>
  <si>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</si>
  <si>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</si>
  <si>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</si>
  <si>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</si>
  <si>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</si>
  <si>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</si>
  <si>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</si>
  <si>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</si>
  <si>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</si>
  <si>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</si>
  <si>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</si>
  <si>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</si>
  <si>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</si>
  <si>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</si>
  <si>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</si>
  <si>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</si>
  <si>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</si>
  <si>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</si>
  <si>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</si>
  <si>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</si>
  <si>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</si>
  <si>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</si>
  <si>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</si>
  <si>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</si>
  <si>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B02B</t>
  </si>
  <si>
    <t>B02C</t>
  </si>
  <si>
    <t>B03A</t>
  </si>
  <si>
    <t>B03B</t>
  </si>
  <si>
    <t>Процедуре на кичменом стубу (спиналне процедуре), без врло тешких или тешких КК</t>
  </si>
  <si>
    <t>B04A</t>
  </si>
  <si>
    <t>B04B</t>
  </si>
  <si>
    <t>B05Z</t>
  </si>
  <si>
    <r>
      <t>Хируршки захват на карпалном тунелу (декомпресија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n.medianus-a</t>
    </r>
    <r>
      <rPr>
        <b/>
        <sz val="10"/>
        <rFont val="Calibri"/>
        <family val="2"/>
      </rPr>
      <t>)</t>
    </r>
  </si>
  <si>
    <t>B06A</t>
  </si>
  <si>
    <t>B06B</t>
  </si>
  <si>
    <t>B07A</t>
  </si>
  <si>
    <t>B07B</t>
  </si>
  <si>
    <t>B40Z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</si>
  <si>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</si>
  <si>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</si>
  <si>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</si>
  <si>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</si>
  <si>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</si>
  <si>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</si>
  <si>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</si>
  <si>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B60B</t>
  </si>
  <si>
    <t>B61A</t>
  </si>
  <si>
    <t>B61B</t>
  </si>
  <si>
    <t>B62Z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</si>
  <si>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</si>
  <si>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</si>
  <si>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</si>
  <si>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</si>
  <si>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</si>
  <si>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</si>
  <si>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</si>
  <si>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</si>
  <si>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</si>
  <si>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</si>
  <si>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</si>
  <si>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</si>
  <si>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</si>
  <si>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</si>
  <si>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B67C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</si>
  <si>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</si>
  <si>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</si>
  <si>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</si>
  <si>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</si>
  <si>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</si>
  <si>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</si>
  <si>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</si>
  <si>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</si>
  <si>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</si>
  <si>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B70B</t>
  </si>
  <si>
    <t>B70C</t>
  </si>
  <si>
    <t>B70D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</si>
  <si>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</si>
  <si>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</si>
  <si>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</si>
  <si>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</si>
  <si>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</si>
  <si>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</si>
  <si>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</si>
  <si>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</si>
  <si>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</si>
  <si>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</si>
  <si>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B74B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</si>
  <si>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</si>
  <si>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</si>
  <si>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</si>
  <si>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</si>
  <si>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</si>
  <si>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</si>
  <si>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</si>
  <si>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</si>
  <si>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</si>
  <si>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</si>
  <si>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</si>
  <si>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</si>
  <si>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</si>
  <si>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</si>
  <si>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</si>
  <si>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</si>
  <si>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</si>
  <si>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</si>
  <si>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</si>
  <si>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</si>
  <si>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</si>
  <si>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</si>
  <si>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</si>
  <si>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</si>
  <si>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</si>
  <si>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</si>
  <si>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</si>
  <si>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</si>
  <si>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</si>
  <si>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</si>
  <si>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</si>
  <si>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</si>
  <si>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</si>
  <si>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</si>
  <si>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</si>
  <si>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</si>
  <si>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</si>
  <si>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</si>
  <si>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</si>
  <si>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</si>
  <si>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</si>
  <si>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</si>
  <si>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</si>
  <si>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</si>
  <si>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</si>
  <si>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</si>
  <si>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</si>
  <si>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</si>
  <si>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</si>
  <si>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</si>
  <si>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C15B</t>
  </si>
  <si>
    <t>C16Z</t>
  </si>
  <si>
    <t>Процедуре на сочиву</t>
  </si>
  <si>
    <t>C60A</t>
  </si>
  <si>
    <t>C60B</t>
  </si>
  <si>
    <t>C61A</t>
  </si>
  <si>
    <t>C61B</t>
  </si>
  <si>
    <t>C62Z</t>
  </si>
  <si>
    <t>Хифема и медицински обрађена траума ока</t>
  </si>
  <si>
    <t>C63Z</t>
  </si>
  <si>
    <t>Остали поремећаји ока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</si>
  <si>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</si>
  <si>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</si>
  <si>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</si>
  <si>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</si>
  <si>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</si>
  <si>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</si>
  <si>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</si>
  <si>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</si>
  <si>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</si>
  <si>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</si>
  <si>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</si>
  <si>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</si>
  <si>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</si>
  <si>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</si>
  <si>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</si>
  <si>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</si>
  <si>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D10Z</t>
  </si>
  <si>
    <t>Процедуре на носу</t>
  </si>
  <si>
    <t>D11Z</t>
  </si>
  <si>
    <t>D12Z</t>
  </si>
  <si>
    <t>Остале процедуре на уху, грлу, носу и усној дупљи</t>
  </si>
  <si>
    <t>D13Z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</si>
  <si>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</si>
  <si>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</si>
  <si>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</si>
  <si>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</si>
  <si>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</si>
  <si>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</si>
  <si>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</si>
  <si>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</si>
  <si>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</si>
  <si>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</si>
  <si>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</si>
  <si>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</si>
  <si>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</si>
  <si>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</si>
  <si>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</si>
  <si>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</si>
  <si>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</si>
  <si>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</si>
  <si>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</si>
  <si>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</si>
  <si>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</si>
  <si>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</si>
  <si>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</si>
  <si>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</si>
  <si>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</si>
  <si>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</si>
  <si>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</si>
  <si>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</si>
  <si>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</si>
  <si>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</si>
  <si>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</si>
  <si>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</si>
  <si>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</si>
  <si>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</si>
  <si>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</si>
  <si>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</si>
  <si>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E02C</t>
  </si>
  <si>
    <t>E40A</t>
  </si>
  <si>
    <t>E40B</t>
  </si>
  <si>
    <t>E41Z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</si>
  <si>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</si>
  <si>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</si>
  <si>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</si>
  <si>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</si>
  <si>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</si>
  <si>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</si>
  <si>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</si>
  <si>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</si>
  <si>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</si>
  <si>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</si>
  <si>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E61B</t>
  </si>
  <si>
    <t>E62A</t>
  </si>
  <si>
    <t>Инфекције или запаљења респираторног система, са врло тешким КК</t>
  </si>
  <si>
    <t>E62B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</si>
  <si>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</si>
  <si>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</si>
  <si>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</si>
  <si>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</si>
  <si>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</si>
  <si>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</si>
  <si>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</si>
  <si>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</si>
  <si>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</si>
  <si>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E65B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</si>
  <si>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</si>
  <si>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</si>
  <si>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</si>
  <si>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</si>
  <si>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</si>
  <si>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</si>
  <si>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</si>
  <si>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</si>
  <si>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</si>
  <si>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</si>
  <si>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</si>
  <si>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E68B</t>
  </si>
  <si>
    <t>E69A</t>
  </si>
  <si>
    <t>E69B</t>
  </si>
  <si>
    <t>E70A</t>
  </si>
  <si>
    <t>E70B</t>
  </si>
  <si>
    <t>E71A</t>
  </si>
  <si>
    <t>E71B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</si>
  <si>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</si>
  <si>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</si>
  <si>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</si>
  <si>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</si>
  <si>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</si>
  <si>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E73C</t>
  </si>
  <si>
    <t>E74A</t>
  </si>
  <si>
    <t>Болести интерстицијума плућа, са врло тешким КК</t>
  </si>
  <si>
    <t>E74B</t>
  </si>
  <si>
    <t>E74C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</si>
  <si>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</si>
  <si>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</si>
  <si>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</si>
  <si>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</si>
  <si>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</si>
  <si>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</si>
  <si>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</si>
  <si>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</si>
  <si>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</si>
  <si>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</si>
  <si>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F01B</t>
  </si>
  <si>
    <t>F02Z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</si>
  <si>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</si>
  <si>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</si>
  <si>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</si>
  <si>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</si>
  <si>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</si>
  <si>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</si>
  <si>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F05A</t>
  </si>
  <si>
    <t>F05B</t>
  </si>
  <si>
    <t>F06A</t>
  </si>
  <si>
    <t>F06B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</si>
  <si>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</si>
  <si>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</si>
  <si>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</si>
  <si>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</si>
  <si>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</si>
  <si>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</si>
  <si>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</si>
  <si>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</si>
  <si>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</si>
  <si>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</si>
  <si>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</si>
  <si>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</si>
  <si>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</si>
  <si>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</si>
  <si>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</si>
  <si>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</si>
  <si>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</si>
  <si>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</si>
  <si>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</si>
  <si>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</si>
  <si>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</si>
  <si>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</si>
  <si>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</si>
  <si>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</si>
  <si>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</si>
  <si>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</si>
  <si>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</si>
  <si>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</si>
  <si>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F13B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</si>
  <si>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</si>
  <si>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</si>
  <si>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</si>
  <si>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F14C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</si>
  <si>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</si>
  <si>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</si>
  <si>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</si>
  <si>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</si>
  <si>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</si>
  <si>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F16B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</si>
  <si>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</si>
  <si>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</si>
  <si>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</si>
  <si>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</si>
  <si>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</si>
  <si>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</si>
  <si>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</si>
  <si>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</si>
  <si>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</si>
  <si>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</si>
  <si>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</si>
  <si>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</si>
  <si>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</si>
  <si>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</si>
  <si>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</si>
  <si>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</si>
  <si>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</si>
  <si>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</si>
  <si>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</si>
  <si>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</si>
  <si>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</si>
  <si>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</si>
  <si>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</si>
  <si>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F42B</t>
  </si>
  <si>
    <t>F42C</t>
  </si>
  <si>
    <t>F43Z</t>
  </si>
  <si>
    <t>F60A</t>
  </si>
  <si>
    <t>F60B</t>
  </si>
  <si>
    <t>F61A</t>
  </si>
  <si>
    <t>F61B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</si>
  <si>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</si>
  <si>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</si>
  <si>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</si>
  <si>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</si>
  <si>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</si>
  <si>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</si>
  <si>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</si>
  <si>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</si>
  <si>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</si>
  <si>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</si>
  <si>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</si>
  <si>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</si>
  <si>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</si>
  <si>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</si>
  <si>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</si>
  <si>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</si>
  <si>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</si>
  <si>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F66B</t>
  </si>
  <si>
    <t>F67A</t>
  </si>
  <si>
    <t>F67B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</si>
  <si>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</si>
  <si>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</si>
  <si>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</si>
  <si>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</si>
  <si>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</si>
  <si>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</si>
  <si>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</si>
  <si>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</si>
  <si>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</si>
  <si>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са врло тешким или тешким KK</t>
    </r>
  </si>
  <si>
    <t>F72B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</si>
  <si>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</si>
  <si>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</si>
  <si>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</si>
  <si>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</si>
  <si>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</si>
  <si>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</si>
  <si>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</si>
  <si>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</si>
  <si>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</si>
  <si>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</si>
  <si>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F75C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</si>
  <si>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</si>
  <si>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</si>
  <si>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</si>
  <si>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</si>
  <si>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</si>
  <si>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</si>
  <si>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</si>
  <si>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</si>
  <si>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</si>
  <si>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</si>
  <si>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</si>
  <si>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</si>
  <si>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</si>
  <si>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</si>
  <si>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G03B</t>
  </si>
  <si>
    <t>G03C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</si>
  <si>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</si>
  <si>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</si>
  <si>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</si>
  <si>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</si>
  <si>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</si>
  <si>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</si>
  <si>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</si>
  <si>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</si>
  <si>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</si>
  <si>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</si>
  <si>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</si>
  <si>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</si>
  <si>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</si>
  <si>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</si>
  <si>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</si>
  <si>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G07B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</si>
  <si>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</si>
  <si>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</si>
  <si>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</si>
  <si>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</si>
  <si>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</si>
  <si>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</si>
  <si>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</si>
  <si>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G12B</t>
  </si>
  <si>
    <t>G12C</t>
  </si>
  <si>
    <t>G46A</t>
  </si>
  <si>
    <t>G46B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</si>
  <si>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</si>
  <si>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</si>
  <si>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</si>
  <si>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</si>
  <si>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</si>
  <si>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</si>
  <si>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</si>
  <si>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</si>
  <si>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</si>
  <si>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</si>
  <si>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</si>
  <si>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</si>
  <si>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G60A</t>
  </si>
  <si>
    <t>G60B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</si>
  <si>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</si>
  <si>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</si>
  <si>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</si>
  <si>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</si>
  <si>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</si>
  <si>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</si>
  <si>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</si>
  <si>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</si>
  <si>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</si>
  <si>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</si>
  <si>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</si>
  <si>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</si>
  <si>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</si>
  <si>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G65B</t>
  </si>
  <si>
    <t>G66Z</t>
  </si>
  <si>
    <t>Абдоминални бол или мезентеријски аденитис</t>
  </si>
  <si>
    <t>G67A</t>
  </si>
  <si>
    <t>G67B</t>
  </si>
  <si>
    <t>G70A</t>
  </si>
  <si>
    <t>G70B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</si>
  <si>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</si>
  <si>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</si>
  <si>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</si>
  <si>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</si>
  <si>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</si>
  <si>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</si>
  <si>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H02B</t>
  </si>
  <si>
    <t>H02C</t>
  </si>
  <si>
    <t>H05A</t>
  </si>
  <si>
    <t>H05B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</si>
  <si>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</si>
  <si>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</si>
  <si>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</si>
  <si>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</si>
  <si>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</si>
  <si>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t xml:space="preserve">Отворена холецистектомија са затвореним испитивањем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са врло тешким КК</t>
    </r>
  </si>
  <si>
    <t>H07B</t>
  </si>
  <si>
    <r>
      <t xml:space="preserve">Отворена холецистектомија без затворених испитивања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без врло тешких КК</t>
    </r>
  </si>
  <si>
    <t>H08A</t>
  </si>
  <si>
    <t>H08B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</si>
  <si>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</si>
  <si>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</si>
  <si>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</si>
  <si>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</si>
  <si>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</si>
  <si>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</si>
  <si>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</si>
  <si>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</si>
  <si>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</si>
  <si>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H60B</t>
  </si>
  <si>
    <t>H60C</t>
  </si>
  <si>
    <t>H61A</t>
  </si>
  <si>
    <t>H61B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</si>
  <si>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</si>
  <si>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</si>
  <si>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</si>
  <si>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</si>
  <si>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</si>
  <si>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</si>
  <si>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</si>
  <si>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</si>
  <si>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</si>
  <si>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</si>
  <si>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</si>
  <si>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</si>
  <si>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</si>
  <si>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</si>
  <si>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</si>
  <si>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</si>
  <si>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I02A</t>
  </si>
  <si>
    <t>I02B</t>
  </si>
  <si>
    <t>I03A</t>
  </si>
  <si>
    <t>I03B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</si>
  <si>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</si>
  <si>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</si>
  <si>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</si>
  <si>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</si>
  <si>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</si>
  <si>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</si>
  <si>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</si>
  <si>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</si>
  <si>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</si>
  <si>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I07Z</t>
  </si>
  <si>
    <t>Ампутација</t>
  </si>
  <si>
    <t>I08A</t>
  </si>
  <si>
    <t>I08B</t>
  </si>
  <si>
    <t>I09A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</si>
  <si>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</si>
  <si>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</si>
  <si>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</si>
  <si>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</si>
  <si>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</si>
  <si>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</si>
  <si>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</si>
  <si>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</si>
  <si>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I12B</t>
  </si>
  <si>
    <t>I12C</t>
  </si>
  <si>
    <t>I13A</t>
  </si>
  <si>
    <t>I13B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</si>
  <si>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</si>
  <si>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</si>
  <si>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</si>
  <si>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</si>
  <si>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</si>
  <si>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</si>
  <si>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</si>
  <si>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</si>
  <si>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</si>
  <si>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</si>
  <si>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</si>
  <si>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</si>
  <si>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</si>
  <si>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</si>
  <si>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</si>
  <si>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</si>
  <si>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</si>
  <si>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</si>
  <si>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</si>
  <si>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</si>
  <si>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</si>
  <si>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</si>
  <si>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</si>
  <si>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</si>
  <si>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</si>
  <si>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</si>
  <si>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I27B</t>
  </si>
  <si>
    <t>I28A</t>
  </si>
  <si>
    <t>I28B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</si>
  <si>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</si>
  <si>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</si>
  <si>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</si>
  <si>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</si>
  <si>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</si>
  <si>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</si>
  <si>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</si>
  <si>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</si>
  <si>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</si>
  <si>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</si>
  <si>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</si>
  <si>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</si>
  <si>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</si>
  <si>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</si>
  <si>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</si>
  <si>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</si>
  <si>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</si>
  <si>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</si>
  <si>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</si>
  <si>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</si>
  <si>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I63B</t>
  </si>
  <si>
    <t>I64A</t>
  </si>
  <si>
    <t>I64B</t>
  </si>
  <si>
    <t>I65A</t>
  </si>
  <si>
    <t>I65B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</si>
  <si>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</si>
  <si>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</si>
  <si>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</si>
  <si>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</si>
  <si>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</si>
  <si>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</si>
  <si>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</si>
  <si>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</si>
  <si>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</si>
  <si>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</si>
  <si>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</si>
  <si>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</si>
  <si>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</si>
  <si>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</si>
  <si>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</si>
  <si>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I69B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</si>
  <si>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</si>
  <si>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</si>
  <si>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</si>
  <si>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</si>
  <si>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</si>
  <si>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I72B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</si>
  <si>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</si>
  <si>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</si>
  <si>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</si>
  <si>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</si>
  <si>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</si>
  <si>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</si>
  <si>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</si>
  <si>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I75B</t>
  </si>
  <si>
    <t>I76A</t>
  </si>
  <si>
    <t>I76B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</si>
  <si>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</si>
  <si>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</si>
  <si>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</si>
  <si>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</si>
  <si>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</si>
  <si>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</si>
  <si>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</si>
  <si>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</si>
  <si>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</si>
  <si>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</si>
  <si>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</si>
  <si>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</si>
  <si>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</si>
  <si>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</si>
  <si>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</si>
  <si>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</si>
  <si>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</si>
  <si>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</si>
  <si>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</si>
  <si>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</si>
  <si>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</si>
  <si>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</si>
  <si>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J08B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</si>
  <si>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</si>
  <si>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</si>
  <si>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</si>
  <si>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</si>
  <si>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</si>
  <si>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</si>
  <si>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</si>
  <si>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</si>
  <si>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</si>
  <si>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</si>
  <si>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</si>
  <si>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</si>
  <si>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</si>
  <si>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J13B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</si>
  <si>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</si>
  <si>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</si>
  <si>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</si>
  <si>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</si>
  <si>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</si>
  <si>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</si>
  <si>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</si>
  <si>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J62A</t>
  </si>
  <si>
    <t>J62B</t>
  </si>
  <si>
    <t>J63A</t>
  </si>
  <si>
    <t>J63B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</si>
  <si>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</si>
  <si>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</si>
  <si>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</si>
  <si>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</si>
  <si>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</si>
  <si>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</si>
  <si>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</si>
  <si>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</si>
  <si>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</si>
  <si>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</si>
  <si>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</si>
  <si>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J68A</t>
  </si>
  <si>
    <t>J68B</t>
  </si>
  <si>
    <t>J68C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</si>
  <si>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</si>
  <si>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</si>
  <si>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</si>
  <si>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</si>
  <si>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</si>
  <si>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Болести и поремећаји ендокриног система, поремећаји исхране и метаболизма</t>
  </si>
  <si>
    <t>K01A</t>
  </si>
  <si>
    <t>K01B</t>
  </si>
  <si>
    <t>K02A</t>
  </si>
  <si>
    <t>K02B</t>
  </si>
  <si>
    <t>K03Z</t>
  </si>
  <si>
    <t>Процедуре на надбубрежним жлездама</t>
  </si>
  <si>
    <t>K04A</t>
  </si>
  <si>
    <t>K04B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</si>
  <si>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</si>
  <si>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</si>
  <si>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</si>
  <si>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</si>
  <si>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</si>
  <si>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K06B</t>
  </si>
  <si>
    <t>K07Z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</si>
  <si>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</si>
  <si>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</si>
  <si>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</si>
  <si>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</si>
  <si>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</si>
  <si>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</si>
  <si>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</si>
  <si>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</si>
  <si>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</si>
  <si>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</si>
  <si>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</si>
  <si>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</si>
  <si>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</si>
  <si>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</si>
  <si>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</si>
  <si>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</si>
  <si>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</si>
  <si>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</si>
  <si>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</si>
  <si>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</si>
  <si>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</si>
  <si>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</si>
  <si>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</si>
  <si>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</si>
  <si>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</si>
  <si>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</si>
  <si>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</si>
  <si>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</si>
  <si>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</si>
  <si>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</si>
  <si>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</si>
  <si>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</si>
  <si>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</si>
  <si>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</si>
  <si>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</si>
  <si>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</si>
  <si>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</si>
  <si>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L03B</t>
  </si>
  <si>
    <t>L03C</t>
  </si>
  <si>
    <t>L04A</t>
  </si>
  <si>
    <t>L04B</t>
  </si>
  <si>
    <t>L04C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</si>
  <si>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</si>
  <si>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</si>
  <si>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</si>
  <si>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</si>
  <si>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</si>
  <si>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</si>
  <si>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</si>
  <si>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</si>
  <si>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</si>
  <si>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L07B</t>
  </si>
  <si>
    <t>L08A</t>
  </si>
  <si>
    <t>L08B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</si>
  <si>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</si>
  <si>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</si>
  <si>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</si>
  <si>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</si>
  <si>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</si>
  <si>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</si>
  <si>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</si>
  <si>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</si>
  <si>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</si>
  <si>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</si>
  <si>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</si>
  <si>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</si>
  <si>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</si>
  <si>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</si>
  <si>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</si>
  <si>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</si>
  <si>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</si>
  <si>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L61Z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</si>
  <si>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</si>
  <si>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</si>
  <si>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</si>
  <si>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</si>
  <si>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</si>
  <si>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</si>
  <si>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</si>
  <si>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</si>
  <si>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</si>
  <si>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</si>
  <si>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</si>
  <si>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</si>
  <si>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</si>
  <si>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</si>
  <si>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</si>
  <si>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</si>
  <si>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</si>
  <si>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</si>
  <si>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</si>
  <si>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</si>
  <si>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</si>
  <si>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</si>
  <si>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</si>
  <si>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</si>
  <si>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</si>
  <si>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</si>
  <si>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</si>
  <si>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M02B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</si>
  <si>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</si>
  <si>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</si>
  <si>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</si>
  <si>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</si>
  <si>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</si>
  <si>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</si>
  <si>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</si>
  <si>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M06B</t>
  </si>
  <si>
    <t>M40Z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</si>
  <si>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</si>
  <si>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</si>
  <si>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</si>
  <si>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</si>
  <si>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</si>
  <si>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</si>
  <si>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</si>
  <si>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</si>
  <si>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</si>
  <si>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</si>
  <si>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</si>
  <si>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</si>
  <si>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</si>
  <si>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</si>
  <si>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</si>
  <si>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</si>
  <si>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</si>
  <si>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</si>
  <si>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</si>
  <si>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</si>
  <si>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</si>
  <si>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</si>
  <si>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</si>
  <si>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</si>
  <si>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</si>
  <si>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</si>
  <si>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</si>
  <si>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</si>
  <si>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</si>
  <si>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</si>
  <si>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</si>
  <si>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</si>
  <si>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</si>
  <si>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</si>
  <si>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</si>
  <si>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</si>
  <si>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</si>
  <si>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</si>
  <si>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N12B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</si>
  <si>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</si>
  <si>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</si>
  <si>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</si>
  <si>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</si>
  <si>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</si>
  <si>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</si>
  <si>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</si>
  <si>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</si>
  <si>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</si>
  <si>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</si>
  <si>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</si>
  <si>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</si>
  <si>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</si>
  <si>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</si>
  <si>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</si>
  <si>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</si>
  <si>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</si>
  <si>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</si>
  <si>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O03B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</si>
  <si>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</si>
  <si>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</si>
  <si>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</si>
  <si>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</si>
  <si>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</si>
  <si>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</si>
  <si>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</si>
  <si>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</si>
  <si>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</si>
  <si>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</si>
  <si>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</si>
  <si>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</si>
  <si>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</si>
  <si>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</si>
  <si>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</si>
  <si>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</si>
  <si>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</si>
  <si>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</si>
  <si>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</si>
  <si>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</si>
  <si>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</si>
  <si>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</si>
  <si>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</si>
  <si>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</si>
  <si>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</si>
  <si>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</si>
  <si>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</si>
  <si>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</si>
  <si>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</si>
  <si>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</si>
  <si>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P60B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</si>
  <si>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</si>
  <si>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</si>
  <si>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</si>
  <si>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</si>
  <si>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</si>
  <si>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</si>
  <si>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</si>
  <si>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</si>
  <si>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</si>
  <si>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</si>
  <si>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</si>
  <si>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</si>
  <si>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</si>
  <si>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</si>
  <si>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</si>
  <si>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</si>
  <si>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</si>
  <si>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</si>
  <si>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</si>
  <si>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</si>
  <si>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</si>
  <si>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</si>
  <si>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</si>
  <si>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</si>
  <si>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</si>
  <si>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</si>
  <si>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</si>
  <si>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</si>
  <si>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</si>
  <si>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</si>
  <si>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</si>
  <si>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</si>
  <si>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</si>
  <si>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</si>
  <si>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</si>
  <si>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</si>
  <si>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</si>
  <si>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</si>
  <si>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</si>
  <si>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</si>
  <si>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</si>
  <si>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</si>
  <si>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</si>
  <si>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</si>
  <si>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</si>
  <si>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</si>
  <si>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</si>
  <si>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</si>
  <si>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</si>
  <si>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</si>
  <si>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</si>
  <si>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</si>
  <si>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</si>
  <si>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</si>
  <si>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</si>
  <si>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</si>
  <si>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</si>
  <si>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</si>
  <si>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</si>
  <si>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</si>
  <si>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</si>
  <si>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</si>
  <si>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</si>
  <si>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</si>
  <si>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R04B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</si>
  <si>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</si>
  <si>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</si>
  <si>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</si>
  <si>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</si>
  <si>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</si>
  <si>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</si>
  <si>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</si>
  <si>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</si>
  <si>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</si>
  <si>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R62A</t>
  </si>
  <si>
    <t>R62B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</si>
  <si>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</si>
  <si>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</si>
  <si>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</si>
  <si>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</si>
  <si>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</si>
  <si>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</si>
  <si>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</si>
  <si>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</si>
  <si>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</si>
  <si>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</si>
  <si>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</si>
  <si>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</si>
  <si>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</si>
  <si>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</si>
  <si>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</si>
  <si>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</si>
  <si>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</si>
  <si>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</si>
  <si>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</si>
  <si>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</si>
  <si>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</si>
  <si>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</si>
  <si>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</si>
  <si>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</si>
  <si>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</si>
  <si>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T61B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</si>
  <si>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</si>
  <si>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</si>
  <si>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</si>
  <si>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</si>
  <si>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</si>
  <si>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</si>
  <si>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</si>
  <si>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</si>
  <si>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</si>
  <si>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</si>
  <si>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</si>
  <si>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</si>
  <si>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</si>
  <si>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</si>
  <si>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</si>
  <si>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</si>
  <si>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</si>
  <si>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</si>
  <si>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</si>
  <si>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</si>
  <si>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</si>
  <si>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</si>
  <si>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</si>
  <si>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</si>
  <si>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</si>
  <si>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</si>
  <si>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</si>
  <si>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</si>
  <si>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</si>
  <si>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</si>
  <si>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</si>
  <si>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</si>
  <si>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</si>
  <si>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</si>
  <si>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</si>
  <si>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</si>
  <si>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</si>
  <si>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</si>
  <si>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</si>
  <si>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</si>
  <si>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</si>
  <si>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</si>
  <si>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</si>
  <si>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</si>
  <si>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</si>
  <si>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</si>
  <si>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</si>
  <si>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</si>
  <si>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</si>
  <si>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</si>
  <si>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</si>
  <si>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</si>
  <si>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</si>
  <si>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</si>
  <si>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</si>
  <si>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</si>
  <si>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</si>
  <si>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</si>
  <si>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</si>
  <si>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</si>
  <si>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</si>
  <si>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</si>
  <si>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</si>
  <si>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</si>
  <si>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</si>
  <si>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</si>
  <si>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</si>
  <si>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</si>
  <si>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</si>
  <si>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</si>
  <si>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</si>
  <si>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X04B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</si>
  <si>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</si>
  <si>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</si>
  <si>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</si>
  <si>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</si>
  <si>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</si>
  <si>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</si>
  <si>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</si>
  <si>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</si>
  <si>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</si>
  <si>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X07B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</si>
  <si>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</si>
  <si>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</si>
  <si>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</si>
  <si>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</si>
  <si>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</si>
  <si>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</si>
  <si>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</si>
  <si>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</si>
  <si>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</si>
  <si>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</si>
  <si>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</si>
  <si>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</si>
  <si>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</si>
  <si>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</si>
  <si>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</si>
  <si>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</si>
  <si>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</si>
  <si>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</si>
  <si>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</si>
  <si>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</si>
  <si>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</si>
  <si>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</si>
  <si>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</si>
  <si>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</si>
  <si>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</si>
  <si>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</si>
  <si>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</si>
  <si>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</si>
  <si>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</si>
  <si>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</si>
  <si>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</si>
  <si>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</si>
  <si>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</si>
  <si>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</si>
  <si>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</si>
  <si>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</si>
  <si>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</si>
  <si>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</si>
  <si>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</si>
  <si>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</si>
  <si>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</si>
  <si>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</si>
  <si>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Z60A</t>
  </si>
  <si>
    <t>Z60B</t>
  </si>
  <si>
    <t>Z60C</t>
  </si>
  <si>
    <t>Рехабилитација, истог дана</t>
  </si>
  <si>
    <t>Z61A</t>
  </si>
  <si>
    <t xml:space="preserve">Знаци и симптоми </t>
  </si>
  <si>
    <t>Z61B</t>
  </si>
  <si>
    <t>Z63A</t>
  </si>
  <si>
    <t>Z63B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</si>
  <si>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</si>
  <si>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</si>
  <si>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</si>
  <si>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</si>
  <si>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</si>
  <si>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</si>
  <si>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</si>
  <si>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</si>
  <si>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</si>
  <si>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</si>
  <si>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</si>
  <si>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</si>
  <si>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</si>
  <si>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</si>
  <si>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</si>
  <si>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</si>
  <si>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</si>
  <si>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</si>
  <si>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</si>
  <si>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Дијагностички сродне групе (ДСГ)</t>
  </si>
  <si>
    <t xml:space="preserve">Укупан број пацијената на листи чекања на дан 31.12.2017. </t>
  </si>
  <si>
    <t>Број пацијената са листе чекања којима је урађена  процедура/интервенција 2017.</t>
  </si>
  <si>
    <t>Укупан број свих пацијената којима је урађена интервенција/процедура у ЗУ 2017.</t>
  </si>
  <si>
    <t>Број нових пацијената на листи чекања у 2017.</t>
  </si>
  <si>
    <t>Просечна дужина чекања у данима 2017.</t>
  </si>
  <si>
    <t>Планиран укупан број процедура за које се воде листе чекања за 2018.</t>
  </si>
  <si>
    <t>Планиран број процедура за пацијенте који су на листи чекања за 2018.</t>
  </si>
  <si>
    <t>Хирургија</t>
  </si>
  <si>
    <t>Урологија</t>
  </si>
  <si>
    <t>Ортопедија и трауматологија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</si>
  <si>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</si>
  <si>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</si>
  <si>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</si>
  <si>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</si>
  <si>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</si>
  <si>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</si>
  <si>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</si>
  <si>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Број лица којима је уграђен материјал</t>
  </si>
  <si>
    <t>01.01.2018.</t>
  </si>
  <si>
    <t>Број  лица  којима се планира уградња материјала</t>
  </si>
  <si>
    <t>Остале услуге</t>
  </si>
  <si>
    <t>Број услуга пружених амбулантним осигураним лицима</t>
  </si>
  <si>
    <t>Број услуга пружених стационарним  осигураним лицима</t>
  </si>
  <si>
    <t>Укупан број  услуга пружених осигураним лицима</t>
  </si>
  <si>
    <t>Конгениталне аномалије и проблеми порекла неонаталног периода</t>
  </si>
  <si>
    <t>Остала хируршка накнадна медицинска нега, без врло тешких КК</t>
  </si>
  <si>
    <t>Знаци и симптоми, исти дан</t>
  </si>
  <si>
    <t>Рехабилитација, без врло тешких  КК</t>
  </si>
  <si>
    <t>Рехабилитација, са врло тешким  КК</t>
  </si>
  <si>
    <t>Ендоскопија и дијагнозе које се доводе у везу са осталим контактима са здравственом службом, исти дан</t>
  </si>
  <si>
    <t>Режањ коже код повреда искључујући шаку, без микроваскуларног преноса ткива, без врло тешких или тешких КК</t>
  </si>
  <si>
    <t>Режањ коже код повреда, искључујући шаку, са микроваскуларним преносом ткива или са врло тешким или тешким КК</t>
  </si>
  <si>
    <t>Остале процедуре због повреде доњих екстремитета, без врло тешких или тешких КК</t>
  </si>
  <si>
    <t>Остале процедуре због повреде доњих екстремитета, са врло тешким или тешким КК</t>
  </si>
  <si>
    <t>Менталне болести и поремећаји</t>
  </si>
  <si>
    <t>Постоперативне и посттрауматске инфекције, без врло тешких или тешких КК</t>
  </si>
  <si>
    <t>Постоперативне и посттрауматске инфекције,  са врло тешким или тешким КК</t>
  </si>
  <si>
    <t>ХИВ, исти дан</t>
  </si>
  <si>
    <t>Остали неопластични поремећаји, без КК</t>
  </si>
  <si>
    <t>Остали неопластични поремећаји, са КК</t>
  </si>
  <si>
    <t>Лимфом или неакутна леукемија, исти дан</t>
  </si>
  <si>
    <t>Остали неопластични поремећаји са осталим оперативним процедурама, без КК</t>
  </si>
  <si>
    <t>Остали неопластични поремећаји са осталим оперативним процедурама, са КК</t>
  </si>
  <si>
    <t>Лимфом и леукемија са великим оперативним поступцима, са врло тешким или тешким КК</t>
  </si>
  <si>
    <t>Поремећаји имунитета и ретикулоендотелног система, без врло тешких или тешких КК са малигнитетом</t>
  </si>
  <si>
    <t>Болести и поремећаји крви и крвотворних органа и имунолошког система</t>
  </si>
  <si>
    <t>Новорођенче, смртни исход или премештај у другу болницу, &lt; 5 дана од пријема без значајних оперативних поступака</t>
  </si>
  <si>
    <t>Новорођенче, смртни исход или премештај у другу болницу, &lt; 5 дана од порођаја без значајних оперативних поступака</t>
  </si>
  <si>
    <t>Новорођенче, смртни исход или премештај у другу болницу, &lt; 5 дана од пријема и значајни оперативни поступци</t>
  </si>
  <si>
    <t>Побачај са оперативним процедурама</t>
  </si>
  <si>
    <t>Ектопична трудноћа, без КК</t>
  </si>
  <si>
    <t>Ектопична трудноћа, са КК</t>
  </si>
  <si>
    <t>Процедуре на материци и аднексама због малигнитета, без врло тешких КК</t>
  </si>
  <si>
    <t>Процедуре на материци и аднексама због малигнитета, са врло тешким КК</t>
  </si>
  <si>
    <t>Цистоуретероскопија, исти дан</t>
  </si>
  <si>
    <t>Остале оперативне процедуре на мушком гениталном систему, без КК</t>
  </si>
  <si>
    <t>Остале оперативне процедуре на мушком гениталном систему, са КК</t>
  </si>
  <si>
    <t>Болести и поремећаји мушког репродуктивног система</t>
  </si>
  <si>
    <t>Хемодијализа</t>
  </si>
  <si>
    <t>Бубрежна инсуфицијенција, без врло тешких или тешких КК</t>
  </si>
  <si>
    <t>Процедуре на уретри, без КК</t>
  </si>
  <si>
    <t>Процедуре на уретри, са КК</t>
  </si>
  <si>
    <t>Трансуретералне процедуре, осим простатектомије, без КК</t>
  </si>
  <si>
    <t>Трансуретералне процедуре, осим простатектомије, са КК</t>
  </si>
  <si>
    <t>Ендоскопске или дијагностичке порцедуре због метаболичких поремећаја, исти дан</t>
  </si>
  <si>
    <t>Процедуре због прекомерне гојазности</t>
  </si>
  <si>
    <t>Процедуре на тироидној жлезди, без врло тешких или тешких КК</t>
  </si>
  <si>
    <t>Процедуре на тироидној жлезди, са врло тешким или тешким КК</t>
  </si>
  <si>
    <t>Веће процедуре због прекомерне гојазности, без КК</t>
  </si>
  <si>
    <t>Веће процедуре због прекомерне гојазности, са КК</t>
  </si>
  <si>
    <t>Процедуре на хипофизи, без КК</t>
  </si>
  <si>
    <t>Процедуре на хипофизи, са  КК</t>
  </si>
  <si>
    <t>Оперативне процедуре за компликације дијабетеса, без врло тешких КК</t>
  </si>
  <si>
    <t>Оперативне процедуре за компликације дијабетеса, са врло тешким КК</t>
  </si>
  <si>
    <t>Малигнитет коже, исти дан</t>
  </si>
  <si>
    <t>Велики поремећаји коже, исти дан</t>
  </si>
  <si>
    <t>Велики поремећаји коже, без врло тешких или тешких КК</t>
  </si>
  <si>
    <t>Велики поремећаји коже, са врло тешким или тешким КК</t>
  </si>
  <si>
    <t>Мањи поремећаји коже, исти дан</t>
  </si>
  <si>
    <t>Немалигна болест дојке, без КК</t>
  </si>
  <si>
    <t>Немалигна болест дојке, са  КК</t>
  </si>
  <si>
    <t>Малигна болест дојке, без  КК</t>
  </si>
  <si>
    <t>Малигна болест дојке, са  КК</t>
  </si>
  <si>
    <t>Улцерације на кожи, исти дан</t>
  </si>
  <si>
    <t>Процедуре на доњим екстремитетима, без улцерација/целулитиса, без врло тешких КК без графта (пресађивања коже) и тешких КК</t>
  </si>
  <si>
    <t>Процедуре на доњим екстремитетима, без улцерација/целулитиса, са врло тешким  КК или са графтом и тешким КК</t>
  </si>
  <si>
    <t>Остали трансплантати коже и/или поступци дебридмана, без КК</t>
  </si>
  <si>
    <t>Остали трансплантати коже и/или поступци дебридмана, са КК</t>
  </si>
  <si>
    <t>Остали мускулоскелетни поремећаји, без врло тешких или тешких КК</t>
  </si>
  <si>
    <t>Остали мускулоскелетни поремећаји, са врло тешким или тешким КК</t>
  </si>
  <si>
    <t>Повреда рамена, надлактице, лакта, колена, ноге, чланка, без КК</t>
  </si>
  <si>
    <t>Повреда рамена, надлактице, лакта, колена, ноге, чланка,  са КК</t>
  </si>
  <si>
    <t>Специфични мишићно-тетивни поремећаји, без врло тешких или тешких КК</t>
  </si>
  <si>
    <t>Специфични мишићно-тетивни поремећаји, са врло тешким или тешким КК</t>
  </si>
  <si>
    <t>Болести костију и артропатије, без врло тешких или тешких КК</t>
  </si>
  <si>
    <t>Болести костију и артропатије, са врло тешким или тешким КК</t>
  </si>
  <si>
    <t>Остеомијелитис, без врло тешких и тешких KK</t>
  </si>
  <si>
    <t>Остеомијелитис,  са врло тешким или тешким KK</t>
  </si>
  <si>
    <t>Уганућа, истегнућа, ишчашења у регији кука, карлице и бедара, без КК</t>
  </si>
  <si>
    <t>Уганућа, истегнућа, ишчашења у регији кука, карлице и бедара, са КК</t>
  </si>
  <si>
    <t>Процедура ревизије на колену, без врло тешких или тешких КК</t>
  </si>
  <si>
    <t>Остале процедуре на мускулоскелетном систему, без КК</t>
  </si>
  <si>
    <t>Остале процедуре на мускулоскелетном систему, са КК</t>
  </si>
  <si>
    <t>Процедуре на меким ткивима, без  КК</t>
  </si>
  <si>
    <t>Процедуре на меким ткивима, са КК</t>
  </si>
  <si>
    <t>Локална ексцизија и одстрањење унутрашњег фиксатора, искључујући кук и фемур (бутну кост)</t>
  </si>
  <si>
    <t>Процедуре на хумерусу, тибији, фибули, чланку (ножном), без КК</t>
  </si>
  <si>
    <t>Процедуре на хумерусу, тибији, фибули, чланку (ножном), са КК</t>
  </si>
  <si>
    <t>Инфекција или запаљење костију и зглобова, са разним процедурама на мускулоскететном систему, без КК</t>
  </si>
  <si>
    <t>Инфекција или запаљење костију и зглобова, са разним процедурама на мускулоскететном систему, са тешким или умереним КК</t>
  </si>
  <si>
    <t>Инфекција или запаљење костију и зглобова, са разним процедурама на мускулоскелетном систему, са врло тешким КК</t>
  </si>
  <si>
    <t>Спинална фузија, без врло тешких KK</t>
  </si>
  <si>
    <t>Спинална фузија, са врло тешким  KK</t>
  </si>
  <si>
    <t>Остале процедуре на куку и фемуру, без врло тешких KK</t>
  </si>
  <si>
    <t>Остале процедуре на куку и фемуру, са врло тешким KK</t>
  </si>
  <si>
    <t>Спинална фузија са деформитетом</t>
  </si>
  <si>
    <t>Замена кука, без врло тешких KK</t>
  </si>
  <si>
    <t>Замена кука, са врло тешким  KK</t>
  </si>
  <si>
    <t>Режањ коже, искључујући шаку, без врло тешких или тешких КК</t>
  </si>
  <si>
    <t>Обостране или вишеструке велике процедуре на зглобовима доњих екстремитета, без ревизије без врло тешких КК</t>
  </si>
  <si>
    <t>Малигнитет хепатобилијарног система и панкреаса, без врло тешких KK</t>
  </si>
  <si>
    <t>Малигнитет хепатобилијарног система и панкреаса, са врло тешким KK</t>
  </si>
  <si>
    <t>Цироза и алкохолни хепатитис, без КК</t>
  </si>
  <si>
    <t>Цироза и алкохолни хепатитис са тешким или умереним КК</t>
  </si>
  <si>
    <t>Цироза и алкохолни хепатитис, са врло тешким КК</t>
  </si>
  <si>
    <t>Лапароскопска холецистектомија без затворених испитивања проходности ductus choledocus-a без врло тешких и тешких КК</t>
  </si>
  <si>
    <t>Лапароскопска холецистектомија са затвореним испитивањем проходности ductus choledocus-a или са врло тешким и тешким КК</t>
  </si>
  <si>
    <t>Дијагностичке процедуре на хепатобилијарном систему без врло тешких КК</t>
  </si>
  <si>
    <t>Дијагностичке процедуре на хепатобилијарном систему са врло тешким КК</t>
  </si>
  <si>
    <t>Велике процедуре на билијарном тракту, без врло тешких или тешких КК</t>
  </si>
  <si>
    <t>Велике процедуре на билијарном тракту, са тешким КК</t>
  </si>
  <si>
    <t>Велике процедуре на билијарном тракту, са врло тешким КК</t>
  </si>
  <si>
    <t>Остале дијагнозе дигестивног система без врло тешких или тешких KK</t>
  </si>
  <si>
    <t>Остале дијагнозе дигестивног система, са врло тешким или тешким КК</t>
  </si>
  <si>
    <t>Езофагитис и гастроентеритис, без врло тешких или тешких КК</t>
  </si>
  <si>
    <t>Езофагитис и гастроентеритис, са врло тешким или тешким КК</t>
  </si>
  <si>
    <t>Опструкција гастроинтестиналног система, без врло тешких или тешких КК</t>
  </si>
  <si>
    <t>Опструкција гастроинтестиналног система, са врло тешким или тешким КК</t>
  </si>
  <si>
    <t>Малигнитет дигестивног система, без врло тешких КК</t>
  </si>
  <si>
    <t>Малигнитет дигестивног система, са врло тешким КК</t>
  </si>
  <si>
    <t>Колоноскопија, истог дана</t>
  </si>
  <si>
    <t>Остале процедуре гастроскопије, истог дана</t>
  </si>
  <si>
    <t>Сложена гастроскопија, без врло тешких КК</t>
  </si>
  <si>
    <t>Сложена гастроскопија, са врло тешким  КК</t>
  </si>
  <si>
    <t>Остали оперативни поступци дигестивног система, без КК</t>
  </si>
  <si>
    <t>Остали оперативни поступци дигестивног система, са тешким или умереним КК</t>
  </si>
  <si>
    <t>Остали оперативни поступци дигестивног система  са врло тешким КК</t>
  </si>
  <si>
    <t>Апендектомија без малигнитета или перитонитиса без врло тешких или тешких КК</t>
  </si>
  <si>
    <t>Апендектомија са малигнитетом или перитонитисом или са врло тешким или тешким КК</t>
  </si>
  <si>
    <t>Процедуре на желуцу, једњаку и дванаестопалачном цреву без малигнитета, без КК</t>
  </si>
  <si>
    <t>Процедуре на желуцу, једњаку и дванаестопалачном цреву без малигнитета, са тешким или умереним КК</t>
  </si>
  <si>
    <t>Процедуре на желуцу, једњаку и дванаестопалачном цреву са малигнитетом или са врло тешким КК</t>
  </si>
  <si>
    <t>Остали поремећаји циркулаторног система, без КК</t>
  </si>
  <si>
    <t>Остали поремећаји циркулаторног система, са тешким или умереним КК</t>
  </si>
  <si>
    <t>Хипертензија, без врло тешких или тешких КК</t>
  </si>
  <si>
    <t>Хипертензија, са врло тешким или тешким КК</t>
  </si>
  <si>
    <t>Атеросклероза коронарних крвних судова, без врло тешких или тешких КК</t>
  </si>
  <si>
    <t>Атеросклероза коронарних крвних судова, са врло тешким или тешким КК</t>
  </si>
  <si>
    <t>Инфективни ендокардитис без врло тешких КК</t>
  </si>
  <si>
    <t>Инфективни ендокардитис са врло тешким КК</t>
  </si>
  <si>
    <t>Поремећаји циркулације, се АИМ, без инвазивне дијагностике на срцу, без врло тешких КК</t>
  </si>
  <si>
    <t>Поремећаји циркулације, са АИМ, без инвазивне дијагностике на срцу, са врло тешким КК</t>
  </si>
  <si>
    <t>Дијагнозе циркулаторног система, са неинвазивном вентилацијом</t>
  </si>
  <si>
    <t>Поремећаји циркулације, без АИМ, са инвазивном дијагностиком на срцу, исти дан</t>
  </si>
  <si>
    <t>Поремећаји циркулације, без АИМ, са инвазивном дијагностиком на срцу, без врло тешких или тешких КК</t>
  </si>
  <si>
    <t>Поремећаји циркулације, без АИМ, са инвазивном дијагностиком на срцу, са врло тешким или тешким КК</t>
  </si>
  <si>
    <t>Остале васкуларне перкутане интервенције на срцу</t>
  </si>
  <si>
    <t>Имплантација или замена генератора пејсмејкера, без врло тешких или тешких КК</t>
  </si>
  <si>
    <t>Интервентна коронарна процедура, без акутног инфаркта миокарда, без инсерције,  са КК</t>
  </si>
  <si>
    <t>Васкуларне процедуре, осим велике реконструкције, без примене пумпе за кардиопулмонарни бајпас, без КК</t>
  </si>
  <si>
    <t>Васкуларне процедуре, осим велике реконструкције, без примене пумпе за кардиопулмонарни бајпас, са тешким или умереним КК</t>
  </si>
  <si>
    <t>Ампутација горњег екстремитета и прста на нози због поремећаја циркулаторног система, без врло тешких или тешких КК</t>
  </si>
  <si>
    <t>Ампутација горњег екстремитета и прста на нози због поремећаја циркулаторног система, са врло тешким или тешким  КК</t>
  </si>
  <si>
    <t>Интервенције на коронарним крвним судовима код акутног инфаркта миокарда, без врло тешких КК</t>
  </si>
  <si>
    <t>Коронарни бајпас без инвазивне дијагностике на срцу, без реоперације без врло тешких или тешких КК</t>
  </si>
  <si>
    <t>Коронарни бајпас без инвазивне дијагностике на срцу, са реоперацијом или са врло тешким или тешким КК</t>
  </si>
  <si>
    <t>Коронарни бајпас са инвазивном дијагностиком на срцу, без реоперације без врло тешких КК</t>
  </si>
  <si>
    <t>Процедуре на срчаном залиску са применом пумпе за кардиопулмонални бајпас, без инвазивне дијагностике на срцу, без врло тешких КК</t>
  </si>
  <si>
    <t>Процедуре на срчаном залиску са применом пумпе за кардиопулмонални бајпас, без инвазивне дијагностике на срцу, са врло тешким КК</t>
  </si>
  <si>
    <t>Аутоматски кардиовертер дефибрилатор остале процедуре</t>
  </si>
  <si>
    <t>Имплантација или замена аутоматског кардиовертер дефибрилатора, потпуни систем, без врло тешких КК</t>
  </si>
  <si>
    <t>Имплантација или замена аутоматског кардиовертер дефибрилатора, потпуни систем, са врло тешким  КК</t>
  </si>
  <si>
    <t>Болести интерстицијума плућа, без КК</t>
  </si>
  <si>
    <t>Болести интерстицијума плућа, са тешким или умереним КК</t>
  </si>
  <si>
    <t>Плеурални излив, без  КК</t>
  </si>
  <si>
    <t>Плеурални излив, са тешким или умереним КК</t>
  </si>
  <si>
    <t>Неоплазмe респираторног система, без врло тешких КК</t>
  </si>
  <si>
    <t>Неоплазме респираторног система, са врло тешким КК</t>
  </si>
  <si>
    <t>Пертусис (велики кашаљ) и акутни бронхиолитис, без КК</t>
  </si>
  <si>
    <t>Пертусис (велики кашаљ) и акутни бронхиолитис, са КК</t>
  </si>
  <si>
    <t>Бронхитис и астма, без КК</t>
  </si>
  <si>
    <t>Бронхитис и астма, са КК</t>
  </si>
  <si>
    <t>Пнеумоторакс, са КК</t>
  </si>
  <si>
    <t>Инфекције или запаљења респираторног система, са тешким или умерено тешким КК</t>
  </si>
  <si>
    <t>Плућна емболија, без врло тешких КК</t>
  </si>
  <si>
    <t>Плућна емболија, са врло тешким КК</t>
  </si>
  <si>
    <t>Бронхоскопија, исти дан</t>
  </si>
  <si>
    <t>Болести респираторног система са неинвазивном вентилаторном подршком</t>
  </si>
  <si>
    <t>Болести респираторног система са механичком вентилацијом, без врло тешких КК</t>
  </si>
  <si>
    <t>Болести респираторног система са механичком вентилацијом, са врло тешким КК</t>
  </si>
  <si>
    <t>Остали оперативни поступци на респираторном систему, без КК</t>
  </si>
  <si>
    <t>Остали оперативни поступци на респираторном систему, са тешким или умереним КК</t>
  </si>
  <si>
    <t xml:space="preserve">Миринготомија са  инсерцијом тубуса </t>
  </si>
  <si>
    <t>Тонзилектомија и/или аденоидектомија</t>
  </si>
  <si>
    <t>Процедуре на синусима и сложене процедуре на средњем уху</t>
  </si>
  <si>
    <t>Процедуре на глави и врату, без малигнитета или без КК</t>
  </si>
  <si>
    <t>Болести и поремећаји ува, носа, уста и грла</t>
  </si>
  <si>
    <t>Неуролошки и васкуларни поремећаји ока, без КК</t>
  </si>
  <si>
    <t>Неуролошки и васкуларни поремећаји ока, са КК</t>
  </si>
  <si>
    <t>Акутне и велике инфекције ока, без КК</t>
  </si>
  <si>
    <t>Акутне и велике инфекције ока, са  КК</t>
  </si>
  <si>
    <t>Глауком и сложене процедуре код катаракте, истог дана</t>
  </si>
  <si>
    <t>Глауком и сложене процедуре код катаракте</t>
  </si>
  <si>
    <t>Нетрауматски ступор и кома, без КК</t>
  </si>
  <si>
    <t>Нетрауматски ступор и кома, са КК</t>
  </si>
  <si>
    <t>Поремећај кранијалних и периферних нерава без КК</t>
  </si>
  <si>
    <t>Мождани удар (шлог) и остали цереброваскуларни поремећаји, смртни исход или трансфер (премештај у другу болницу), &lt; 5 дана</t>
  </si>
  <si>
    <t>Мождани удар (шлог) и остали цереброваскуларни поремећаји, са тешким КК</t>
  </si>
  <si>
    <t>Мождани удар (шлог) и остали цереброваскуларни поремећаји, са врло тешким КК</t>
  </si>
  <si>
    <t>Дегенеративни поремећаји нервног система, без КК</t>
  </si>
  <si>
    <t>Дегенеративни поремећаји нервног система, са умереним КК</t>
  </si>
  <si>
    <t>Делиријум без врло тешких КК</t>
  </si>
  <si>
    <t>Афереза</t>
  </si>
  <si>
    <t>Стања кичмене мождине са или без оперативног поступка без врло тешких или тешких КК</t>
  </si>
  <si>
    <t>Стања кичмене мождине са или без оперативног поступка са врло тешким или тешким КК</t>
  </si>
  <si>
    <t>Акутна параплегија/квадриплегија са или без оперативног поступка без врло тешких КК</t>
  </si>
  <si>
    <t>Акутна параплегија/квадриплегија са или без оперативног поступка са врло тешким КК</t>
  </si>
  <si>
    <t>Плазмафереза са неуролошком болести, исти дан</t>
  </si>
  <si>
    <t>Процедуре код церебралне парализе, мишићне дистрофије, неуропатије, без КК</t>
  </si>
  <si>
    <t>Процедуре код церебралне парализе, мишићне дистрофије, неуропатије, са КК</t>
  </si>
  <si>
    <t>Екстракранијалне процедуре на крвним судовима, без врло тешких КК</t>
  </si>
  <si>
    <t>Екстракранијалне процедуре на крвним судовима, са врло тешким КК</t>
  </si>
  <si>
    <t>Процедуре на кичменом стубу (спиналне процедуре), са врло тешким или тешким КК</t>
  </si>
  <si>
    <t>Кранијалне процедуре, без врло тешких или тешких КК</t>
  </si>
  <si>
    <t>Кранијалне процедуре, са тешким КК</t>
  </si>
  <si>
    <t>Кранијалне процедуре, са врло тешким КК</t>
  </si>
  <si>
    <t xml:space="preserve">Екстракорпорална мембранска оксигенација (EKMO) </t>
  </si>
  <si>
    <t>Трансплантација бубрега са трансплантацијом панкреаса, или са врло тешким КК</t>
  </si>
  <si>
    <t>Трансплaнтација срца</t>
  </si>
  <si>
    <t>Трансплантација плућа или срца и плућа</t>
  </si>
  <si>
    <t>Ванстандардне/некласификоване главне дијагностичке категорије</t>
  </si>
  <si>
    <t>Мождани удар (шлог) и остали цереброваскуларни поремећаји, без врло тешких или тешких КК</t>
  </si>
  <si>
    <t>Пнеумоторакс, без КК</t>
  </si>
  <si>
    <t>Коронарни бајпас са инвазивном дијагностиком на срцу, са реоперацијом или са врло тешким КК</t>
  </si>
  <si>
    <t>Интервентна коронарна процедура, без акутног инфаркта миокарда, без инсерције, без КК</t>
  </si>
  <si>
    <t>Малигнитет мускулоскелeтног система, са врло тешким КК</t>
  </si>
  <si>
    <t>Малигнитет мускулоскелeтног система, без врло тешких КК</t>
  </si>
  <si>
    <t>Вентилаторна подршка за опекотине и опекотине висoког степена</t>
  </si>
  <si>
    <t>Остала хируршка накнадна медицинска нега, са врло тешким КК</t>
  </si>
  <si>
    <t>Хронична опструктивна болест плућа (ХОБП), са врло тешким  КК</t>
  </si>
  <si>
    <t>Хронична опструктивна болест плућа (ХОБП), без врло тешких КК</t>
  </si>
  <si>
    <t>Микроваскуларни трансфер ткива или (режањ коже са врло тешким или тешким КК), искључујући шаку</t>
  </si>
  <si>
    <t>Процедуре на бубрегу, уретерима и велике процедуре на мокраћној бешици, осим неоплазми, са врло тешким КК</t>
  </si>
  <si>
    <t>Процедуре на бубрегу, уретерима и велике процедуре на мокраћној бешици, осим неоплазми, са тешким  КК</t>
  </si>
  <si>
    <t>Процедуре на бубрегу, уретерима и велике процедуре на мокраћној бешици, осим неоплазми, без врло тешких или тешких КК</t>
  </si>
  <si>
    <t>Процедуре на бубрегу, уретерима и велике процедуре на мокраћној бешици, због неоплазме, са врло тешким КК</t>
  </si>
  <si>
    <t>Процедуре на бубрегу, уретерима и велике процедуре на мокраћној бешици, због неоплазме, са тешким КК</t>
  </si>
  <si>
    <t>Процедуре на бубрегу, уретерима и велике процедуре на мокраћној бешици, због неоплазме, без врло тешких или тешких КК</t>
  </si>
  <si>
    <t>Процедуре на периферним и кранијалним нервима и друге процедуре на нервном систему са КК</t>
  </si>
  <si>
    <t>Процедуре на периферним и кранијалним нервима и друге процедуре на нервном систему без КК</t>
  </si>
  <si>
    <t>ИНТЕРНО</t>
  </si>
  <si>
    <t>СПЕЦИЈАЛИСТИЧКИ ПРЕГЛЕД</t>
  </si>
  <si>
    <t>КОНТРОЛНИ СПЕЦ.ПРЕГЛЕД</t>
  </si>
  <si>
    <t>32171-00</t>
  </si>
  <si>
    <t>аноректални преглед</t>
  </si>
  <si>
    <t>92001-00</t>
  </si>
  <si>
    <t xml:space="preserve">Opšti fizikalni pregled </t>
  </si>
  <si>
    <t>ОНКОЛОГИЈА</t>
  </si>
  <si>
    <t>ОПШТА ХИРУРГИЈА</t>
  </si>
  <si>
    <t>ОРТОПЕДИЈА</t>
  </si>
  <si>
    <t>УРОЛОГИЈА</t>
  </si>
  <si>
    <t>ГИНЕКОЛОГИЈА</t>
  </si>
  <si>
    <t>35500-00</t>
  </si>
  <si>
    <t>Ginekološki pregled</t>
  </si>
  <si>
    <t>ОРЛ</t>
  </si>
  <si>
    <t>ОЧНО</t>
  </si>
  <si>
    <t>42503-00</t>
  </si>
  <si>
    <t>OFTALMOLOŠKI PREGLED</t>
  </si>
  <si>
    <t>ПЕДИЈАТРИЈА</t>
  </si>
  <si>
    <t>ПУЛМОЛОГИЈА</t>
  </si>
  <si>
    <t>920001-00</t>
  </si>
  <si>
    <t>општи физикални преглед</t>
  </si>
  <si>
    <t>НЕУРОЛОГИЈА</t>
  </si>
  <si>
    <t>ПСИХИЈАТРИЈА</t>
  </si>
  <si>
    <t>РЕХАБИЛИТАЦИЈА</t>
  </si>
  <si>
    <t>600001</t>
  </si>
  <si>
    <t>СПЕЦ.ПРЕГЛЕД ФИЗИЈАТРА</t>
  </si>
  <si>
    <t>600002</t>
  </si>
  <si>
    <t>КОНТРОЛНИ ПРЕГЛЕД ФИЗИЈАТРА</t>
  </si>
  <si>
    <t>Извршено  2017.</t>
  </si>
  <si>
    <t>Интерна медицина</t>
  </si>
  <si>
    <t>Пулмологија</t>
  </si>
  <si>
    <t>Неурологија</t>
  </si>
  <si>
    <t>Психијатрија</t>
  </si>
  <si>
    <t>Педијатрија</t>
  </si>
  <si>
    <t>Општа хирургија</t>
  </si>
  <si>
    <t>Ортопедија</t>
  </si>
  <si>
    <t>Продужено лечење</t>
  </si>
  <si>
    <t xml:space="preserve">Гинекологија </t>
  </si>
  <si>
    <t>и акушерство</t>
  </si>
  <si>
    <t>Онкологија</t>
  </si>
  <si>
    <t>Hematologija</t>
  </si>
  <si>
    <t>92001-001</t>
  </si>
  <si>
    <t>Pregled novorođenčeta</t>
  </si>
  <si>
    <t>SM000004</t>
  </si>
  <si>
    <t>KLIPSEVI</t>
  </si>
  <si>
    <t>UM000024</t>
  </si>
  <si>
    <t>SM000080</t>
  </si>
  <si>
    <t>KATETER ZA NEFROSTOMU</t>
  </si>
  <si>
    <t>UM000004</t>
  </si>
  <si>
    <t>STAPLER</t>
  </si>
  <si>
    <t>UM000008</t>
  </si>
  <si>
    <t>PUNJENJE ZA STAPLER</t>
  </si>
  <si>
    <t>UM000009</t>
  </si>
  <si>
    <t>MREŽICE ZA HERNIJE</t>
  </si>
  <si>
    <t>3. Кардиологија</t>
  </si>
  <si>
    <t>OR000013</t>
  </si>
  <si>
    <t>KIRŠNER IGLA</t>
  </si>
  <si>
    <t>OR000019</t>
  </si>
  <si>
    <t>SAMODINAMIZIRAJUĆI UNUTRAŠNJI FIKSATOR</t>
  </si>
  <si>
    <t>OR000020</t>
  </si>
  <si>
    <t>UGAONA PLOČA</t>
  </si>
  <si>
    <t>OR000022</t>
  </si>
  <si>
    <t>T PLOČA</t>
  </si>
  <si>
    <t>OR000025</t>
  </si>
  <si>
    <t>RAVNA PLOČA</t>
  </si>
  <si>
    <t>OR000029</t>
  </si>
  <si>
    <t>ŽICA</t>
  </si>
  <si>
    <t>OR000030</t>
  </si>
  <si>
    <t>KOŠTANI ZAVRTNJI</t>
  </si>
  <si>
    <t>OR000040</t>
  </si>
  <si>
    <t>Austin Moor parcijalna proteza kuka</t>
  </si>
  <si>
    <t>OR000049</t>
  </si>
  <si>
    <t>Sterilni cement sa antibiotikom od 40gr</t>
  </si>
  <si>
    <t>OR000050</t>
  </si>
  <si>
    <t>Cementni femoralni stem</t>
  </si>
  <si>
    <t>OR000051</t>
  </si>
  <si>
    <t>Femoralna glava</t>
  </si>
  <si>
    <t>OR000057</t>
  </si>
  <si>
    <t>Cementna acetabularna kapa</t>
  </si>
  <si>
    <t>11. Урологија</t>
  </si>
  <si>
    <t>0030092</t>
  </si>
  <si>
    <t>VINBLASTIN ,injekcija, 1 po 10 mg + 5 ml fiz. rastv.</t>
  </si>
  <si>
    <t>0030121</t>
  </si>
  <si>
    <t>ETOPOSIDE-TEVA ,1 po 5ml (100mg/5ml)</t>
  </si>
  <si>
    <t>0030122</t>
  </si>
  <si>
    <t>SINTOPOZID, 1 po 5ml ( 100mg/5ml )</t>
  </si>
  <si>
    <t>0030230</t>
  </si>
  <si>
    <t>SINDOVIN,prašak za rastvor za injekciju/infuziju,1 po 1mg</t>
  </si>
  <si>
    <t>0031224</t>
  </si>
  <si>
    <t>SINPLATIN, 1 po 50ml (50mg/50ml)</t>
  </si>
  <si>
    <t>0031251</t>
  </si>
  <si>
    <t>CISPLATIN, rastvor za inf., 1 po 50mg/50ml</t>
  </si>
  <si>
    <t>0031304</t>
  </si>
  <si>
    <t>CARBOPLATIN-TEVA, 1 po 15ml (150mg/15ml)</t>
  </si>
  <si>
    <t>0031306</t>
  </si>
  <si>
    <t>CARBOPLASIN, 1 po 15mk(10mg/1ml )</t>
  </si>
  <si>
    <t>0031360</t>
  </si>
  <si>
    <t>SINOXAL,prašak za rastvor za infuziju,1 po 50 mg</t>
  </si>
  <si>
    <t>0031364</t>
  </si>
  <si>
    <t>OXALIPLATIN-PLIVA ◊,bočica, 1 po 10 ml (5 mg/ml)</t>
  </si>
  <si>
    <t>0031365</t>
  </si>
  <si>
    <t>OXALIPLATIN-PLIVA ◊,bočica, 1 po 20 ml (5 mg/ml)</t>
  </si>
  <si>
    <t>0031500</t>
  </si>
  <si>
    <t>ENDOXAN,prašak za rastvor za injekciju,1 po 500 mg</t>
  </si>
  <si>
    <t>0033050</t>
  </si>
  <si>
    <t>SINDROXOCIN,prašak za rastvor za injekciju/infuziju,1 po 10 mg</t>
  </si>
  <si>
    <t>0033051</t>
  </si>
  <si>
    <t>SINDROXOCIN,prašak za rastvor za injekciju/infuziju,1 po 50 mg</t>
  </si>
  <si>
    <t>0033112</t>
  </si>
  <si>
    <t>FARMORUBICIN R.D., inj, 1 po 10mg sa rastv.</t>
  </si>
  <si>
    <t>0033113</t>
  </si>
  <si>
    <t>FARMORUBICIN R.D., inj, 1 po 50mg sa rastv.</t>
  </si>
  <si>
    <t>0033171</t>
  </si>
  <si>
    <t>DOXORUBICIN-TEVA, 1 po 50mg.</t>
  </si>
  <si>
    <t>0033191</t>
  </si>
  <si>
    <t>DOXORUBICIN-TEVA, 1 po 25ml.</t>
  </si>
  <si>
    <t>0033220</t>
  </si>
  <si>
    <t>BLEOCIN-S,injekcija,1 po 15000 i.j.</t>
  </si>
  <si>
    <t>0034166</t>
  </si>
  <si>
    <t>FLUOROURACIL, 1 po 100ml (50mg/1ml)</t>
  </si>
  <si>
    <t>0034180</t>
  </si>
  <si>
    <t>METHOTREXATE,injekcija, 5 po 50 mg/2 ml</t>
  </si>
  <si>
    <t>0034210</t>
  </si>
  <si>
    <t>GEMZAR,liofilizat za rastvor za infuziju,1 po 200 mg</t>
  </si>
  <si>
    <t>0034211</t>
  </si>
  <si>
    <t>GEMZAR,liofilizat za rastvor za infuziju,1 po 1000 mg</t>
  </si>
  <si>
    <t>0034425</t>
  </si>
  <si>
    <t>GEMCITABIN EBEWE,bočica staklena, 1 po 1000 mg/100 ml</t>
  </si>
  <si>
    <t>0037020</t>
  </si>
  <si>
    <t>LUPRON 1 po 1ml ( 11,25 mg/mk )</t>
  </si>
  <si>
    <t>0037021</t>
  </si>
  <si>
    <t>LUPRON 1 po 1ml ( 3,75 mg/mk )</t>
  </si>
  <si>
    <t>0037070</t>
  </si>
  <si>
    <t>ZOLADEX,implant, injekcija sa aplikatorom,1 po 3,6 mg</t>
  </si>
  <si>
    <t>0037091</t>
  </si>
  <si>
    <t>DIPHERELINE,liofilizat za rastvor za injekciju,1 po 3,75mg i 2ml rastvarača</t>
  </si>
  <si>
    <t>0037092</t>
  </si>
  <si>
    <t>DIPHERELINE,liofilizat za rastvor za injekciju,1 po 11,25mg i  2ml rastvarača</t>
  </si>
  <si>
    <t>0039021</t>
  </si>
  <si>
    <t>SINDAXEL,koncentrat za rastvor za infuziju,1 po 100 mg/ 16,67 ml</t>
  </si>
  <si>
    <t>0039294</t>
  </si>
  <si>
    <t>IRINOTESIN, 1 po 5ml</t>
  </si>
  <si>
    <t>0039350</t>
  </si>
  <si>
    <t>PACLITAXEL EBEWE,koncentrat za rastvor za infuziju,1 po 5 ml (30mg/5 ml)</t>
  </si>
  <si>
    <t>0039351</t>
  </si>
  <si>
    <t>PACLITAXEL EBEWE,koncentrat za rastvor za infuziju,1 po 100mg</t>
  </si>
  <si>
    <t>0039727</t>
  </si>
  <si>
    <t>DOCETAXEL ◊,bočica staklena, 1 po 1 ml (20 mg/1 ml)</t>
  </si>
  <si>
    <t>0039728</t>
  </si>
  <si>
    <t>DOCETAXEL ◊,bočica staklena, 1 po 4 ml (80 mg/4 ml)</t>
  </si>
  <si>
    <t>0184027</t>
  </si>
  <si>
    <t>LEUCOVORIN Kalcijum, ampula, 10 po 50 mg/5 ml</t>
  </si>
  <si>
    <t>0184034</t>
  </si>
  <si>
    <t>CALCIUM FOLINAT, rastvor za injekciju, 5 po 3ml( 30mg/3ml )</t>
  </si>
  <si>
    <t>1034330</t>
  </si>
  <si>
    <t>METHOTREXAT 50 po 2.5 mg</t>
  </si>
  <si>
    <t>BICADEX, 28 po 50mg</t>
  </si>
  <si>
    <t>1034343</t>
  </si>
  <si>
    <t>CAPECITABINE PHARMASWISS ◊,120 po 500mg</t>
  </si>
  <si>
    <t>1034442</t>
  </si>
  <si>
    <t>KAPETRAL, 120 po 500mg</t>
  </si>
  <si>
    <t>39,88</t>
  </si>
  <si>
    <t>1034445</t>
  </si>
  <si>
    <t>XALVOBIN ◊,blister, 120 po 500 mg</t>
  </si>
  <si>
    <t>1037076</t>
  </si>
  <si>
    <t>BICADEX,28 po 50 mg</t>
  </si>
  <si>
    <t>1039010</t>
  </si>
  <si>
    <t>NOLVADEX 30 po 10 mg</t>
  </si>
  <si>
    <t>1039333</t>
  </si>
  <si>
    <t>LETROZOLE PHARMASWISS 28 po 2,5 mg</t>
  </si>
  <si>
    <t>MEGACE , 30 po 10mg</t>
  </si>
  <si>
    <t>3048912</t>
  </si>
  <si>
    <t>MEGACE 1 po 240 ml (40 mg / 1 ml)</t>
  </si>
  <si>
    <t>ЦИТОСТАТИЦИ СА Ц ЛИСТЕ</t>
  </si>
  <si>
    <t>0069152</t>
  </si>
  <si>
    <t>EPREX ,rastvor za injekciju, špric, 6 po 2000 i.j./0,5 ml</t>
  </si>
  <si>
    <t>0069165</t>
  </si>
  <si>
    <t>RECORMON ,rastvor za injekciju, špric, 6 brizg. po 2000 i.j./0,3 ml</t>
  </si>
  <si>
    <t>0069205</t>
  </si>
  <si>
    <t>MIRCERA, 1 po 75mcg/0,3ml</t>
  </si>
  <si>
    <t>0069227</t>
  </si>
  <si>
    <t>EQRALYS, 6 po 0.6 ml (2000i.j./0.6ml)</t>
  </si>
  <si>
    <t>0069939</t>
  </si>
  <si>
    <t>ЛЕКОВИ ВАН УГОВОРА</t>
  </si>
  <si>
    <t>777777C</t>
  </si>
  <si>
    <t>мед.угљендиоксид</t>
  </si>
  <si>
    <t>777777N</t>
  </si>
  <si>
    <t>мед.азотсубоксид</t>
  </si>
  <si>
    <t>777777O</t>
  </si>
  <si>
    <t>мед.кисеоник</t>
  </si>
  <si>
    <t>ARANESP,rastvor za inj. ,napunjen inj.špric 1 po (10mcg/0,4ml)</t>
  </si>
  <si>
    <t>L014332</t>
  </si>
  <si>
    <t xml:space="preserve">Aktivirano parcijalno tromboplastinsko vreme (aPTT) u plazmi - koagulometrijski </t>
  </si>
  <si>
    <t>L014415</t>
  </si>
  <si>
    <t xml:space="preserve">D-dimer u plazmi </t>
  </si>
  <si>
    <t>L014704</t>
  </si>
  <si>
    <t xml:space="preserve">Fibrinogen u plazmi - Clauss-ovom metodom </t>
  </si>
  <si>
    <t>L015040</t>
  </si>
  <si>
    <t xml:space="preserve">Protrombinsko vreme (PT i INR vrednost) u plazmi - koagulometrijski </t>
  </si>
  <si>
    <t>L015263</t>
  </si>
  <si>
    <t xml:space="preserve">Vreme koagulacije (Lee-White) u plazmi </t>
  </si>
  <si>
    <t>L015271</t>
  </si>
  <si>
    <t xml:space="preserve">Vreme krvarenja (Duke) </t>
  </si>
  <si>
    <t>L018168</t>
  </si>
  <si>
    <t>ABO krvna grupa - pločica</t>
  </si>
  <si>
    <t>L018192</t>
  </si>
  <si>
    <t>ABO/RhD krvna grupa - epruveta</t>
  </si>
  <si>
    <t>L018218</t>
  </si>
  <si>
    <t>ABO/RhD krvna grupa, monoklonska antitela - mikroepruveta</t>
  </si>
  <si>
    <t>L018275</t>
  </si>
  <si>
    <t>Interreakcija, eritrocit davaoca i serum primaoca - epruveta</t>
  </si>
  <si>
    <t>L018283</t>
  </si>
  <si>
    <t>Interreakcija, eritrociti davaoca i serum primaoca - mikroepruveta</t>
  </si>
  <si>
    <t>L018416</t>
  </si>
  <si>
    <t>Monospecifican direktan Coombs-ov test (DAT) - mikroepruveta</t>
  </si>
  <si>
    <t>L018440</t>
  </si>
  <si>
    <t>Polispecifičan direktan Coombs-ov test (DAT) - epruveta</t>
  </si>
  <si>
    <t>L018457</t>
  </si>
  <si>
    <t>Polispecifičan direktan Coombs-ov test (DAT) - mikroepruveta</t>
  </si>
  <si>
    <t>L018812</t>
  </si>
  <si>
    <t>Tipizacija pojedinačnih specifičnosti Rh fenotipa (C,c,E,e) - epruveta</t>
  </si>
  <si>
    <t>L018853</t>
  </si>
  <si>
    <t>Tipizacija Rh D weak antigen - mikroepruveta</t>
  </si>
  <si>
    <t>L018879</t>
  </si>
  <si>
    <t>Tipizacija RhD antigena - epruveta</t>
  </si>
  <si>
    <t>L018887</t>
  </si>
  <si>
    <t>Tipizacija RhD antigena - mikroepruveta</t>
  </si>
  <si>
    <t>L018911</t>
  </si>
  <si>
    <t>Tipizacija RhD weak antigena - epruveta</t>
  </si>
  <si>
    <t>L019034</t>
  </si>
  <si>
    <t>Indirektan Coombs-ov test (IAT) - mikroepruveta</t>
  </si>
  <si>
    <t>L019075</t>
  </si>
  <si>
    <t>Skrining test eritrocitnih antitela AHG - mikroepruveta</t>
  </si>
  <si>
    <t>L019091</t>
  </si>
  <si>
    <t>Skrining test eritrogirnih antitela (AHG) - epruveta</t>
  </si>
  <si>
    <t>L019562</t>
  </si>
  <si>
    <t>Detekcija antitela (IgM ili IgG) na Treponema pallidum - ELISA</t>
  </si>
  <si>
    <t>Hematologija ukupno ( Transfuziologija )</t>
  </si>
  <si>
    <t>L014092</t>
  </si>
  <si>
    <t>Krvna slika (Hb, Er, Hct, MCV, MCH, MCHC, Le, Tr, LeF, PDW, MPV)</t>
  </si>
  <si>
    <t>L014118</t>
  </si>
  <si>
    <t>Leukocitarna formula (LeF) - ručno</t>
  </si>
  <si>
    <t>L014159</t>
  </si>
  <si>
    <t>L014175</t>
  </si>
  <si>
    <t>Određivanje broja retikulocita u krvi - mikroskopiranjem</t>
  </si>
  <si>
    <t>L014209</t>
  </si>
  <si>
    <t xml:space="preserve">Sedimentacija eritrocita (SE) </t>
  </si>
  <si>
    <t>L000018</t>
  </si>
  <si>
    <t xml:space="preserve">Uzorkovanje krvi (mikrouzorkovanje) </t>
  </si>
  <si>
    <t>L000026</t>
  </si>
  <si>
    <t xml:space="preserve">Uzorkovanje krvi (venepunkcija) </t>
  </si>
  <si>
    <t>L000042</t>
  </si>
  <si>
    <t>Prijem, kontrola kvaliteta uzorka i priprema uzorka za laboratorijska ispitivanja*</t>
  </si>
  <si>
    <t>L000075</t>
  </si>
  <si>
    <t>Acidobazni status (pH, pO2, pCO2) u krvi</t>
  </si>
  <si>
    <t>L000265</t>
  </si>
  <si>
    <t>C-reaktivni protein (CRP) u krvi - POCT metodom</t>
  </si>
  <si>
    <t>L000414</t>
  </si>
  <si>
    <t>Hemoglobin A1c (glikozilirani hemoglobin, HbA1c) u krvi</t>
  </si>
  <si>
    <t>L001057</t>
  </si>
  <si>
    <t xml:space="preserve">Alanin aminotransferaza (ALT) u serumu - spektrofotometrija </t>
  </si>
  <si>
    <t>L001081</t>
  </si>
  <si>
    <t xml:space="preserve">Albumin u serumu - spektrofotometrijom </t>
  </si>
  <si>
    <t>L001198</t>
  </si>
  <si>
    <t xml:space="preserve">Alfa-amilaza u serumu - spektrofotometrija </t>
  </si>
  <si>
    <t>L001255</t>
  </si>
  <si>
    <t xml:space="preserve">Alkalna fosfataza (ALP) u serumu -spektrofotometrijom </t>
  </si>
  <si>
    <t>L001651</t>
  </si>
  <si>
    <t xml:space="preserve">Aspartat aminotransferaza (AST) u serumu - spektrofotometrijom </t>
  </si>
  <si>
    <t>L001859</t>
  </si>
  <si>
    <t xml:space="preserve">Bikarbonati (ugljen-dioksid, ukupan) u serumu - jonselektivnom elektrodom (JSE) </t>
  </si>
  <si>
    <t>L001891</t>
  </si>
  <si>
    <t xml:space="preserve">Bilirubin (direktan) u serumu - spektrofotometrijom </t>
  </si>
  <si>
    <t>L001917</t>
  </si>
  <si>
    <t xml:space="preserve">Bilirubin (ukupan) u serumu - spektrofotometrijom </t>
  </si>
  <si>
    <t>L002360</t>
  </si>
  <si>
    <t xml:space="preserve">Feritin u serumu - imunohemijski </t>
  </si>
  <si>
    <t>L002493</t>
  </si>
  <si>
    <t xml:space="preserve">Fosfor, neorganski u serumu - spektrofotometrija </t>
  </si>
  <si>
    <t>L002543</t>
  </si>
  <si>
    <t xml:space="preserve">Gama-glutamil transferaza (gama-GT) u serumu - spektrofotometrija </t>
  </si>
  <si>
    <t>L002618</t>
  </si>
  <si>
    <t xml:space="preserve">Glukoza u serumu - spektrofotometrija </t>
  </si>
  <si>
    <t>L002667</t>
  </si>
  <si>
    <t xml:space="preserve">Gvožđe u serumu </t>
  </si>
  <si>
    <t>L002766</t>
  </si>
  <si>
    <t xml:space="preserve">Hloridi u serumu - jon-selektivnom elektrodom (JSE) </t>
  </si>
  <si>
    <t>L002816</t>
  </si>
  <si>
    <t xml:space="preserve">Holesterol (ukupan) u serumu - spektrofotometrijom </t>
  </si>
  <si>
    <t>L002857</t>
  </si>
  <si>
    <t xml:space="preserve">Holesterol, HDL - u serumu - spektrofotometrija </t>
  </si>
  <si>
    <t>L002873</t>
  </si>
  <si>
    <t xml:space="preserve">Holesterol, LDL - u serumu - izračunavanjem </t>
  </si>
  <si>
    <t>L003749</t>
  </si>
  <si>
    <t xml:space="preserve">Kalcijum u serumu - spektrofotometrijom </t>
  </si>
  <si>
    <t>L003756</t>
  </si>
  <si>
    <t xml:space="preserve">Kalcijum, jonizovani u serumu - jon-selektivnom elektrodom (JSE) </t>
  </si>
  <si>
    <t>L003780</t>
  </si>
  <si>
    <t xml:space="preserve">Kalijum u serumu - jon-selektivnom elektrodom (JSE) </t>
  </si>
  <si>
    <t>L004234</t>
  </si>
  <si>
    <t xml:space="preserve">Kreatin kinaza (CK) u serumu - spektrofotometrija </t>
  </si>
  <si>
    <t>L004242</t>
  </si>
  <si>
    <t xml:space="preserve">Kreatin kinaza CK-MB (izoenzim kreatin kinaze, CK-2) u serumu </t>
  </si>
  <si>
    <t>L004291</t>
  </si>
  <si>
    <t xml:space="preserve">Kreatinin klirens u serumu </t>
  </si>
  <si>
    <t>L004317</t>
  </si>
  <si>
    <t xml:space="preserve">Kreatinin u serumu-spektrofotometrijom </t>
  </si>
  <si>
    <t>L004333</t>
  </si>
  <si>
    <t xml:space="preserve">Krioglobulini u serumu </t>
  </si>
  <si>
    <t>L004416</t>
  </si>
  <si>
    <t xml:space="preserve">Laktat dehidrogenaza (LDH) u serumu - spektrofotometrija </t>
  </si>
  <si>
    <t>L004812</t>
  </si>
  <si>
    <t xml:space="preserve">Mokraćna kiselina u serumu - spektrofotometrija </t>
  </si>
  <si>
    <t>L004879</t>
  </si>
  <si>
    <t xml:space="preserve">Natrijum u serumu, jon-selektivnom elektrodom (JSE) </t>
  </si>
  <si>
    <t>L005330</t>
  </si>
  <si>
    <t>L005355</t>
  </si>
  <si>
    <t>L005439</t>
  </si>
  <si>
    <t xml:space="preserve">Proteini (ukupni) u serumu - spektrofotometrijom </t>
  </si>
  <si>
    <t>L005884</t>
  </si>
  <si>
    <t xml:space="preserve">Tireostimulirajući hormon (tirotropin, TSH) u serumu - RIA </t>
  </si>
  <si>
    <t>L005942</t>
  </si>
  <si>
    <t xml:space="preserve">Tiroksin, slobodan (fT4) u serumu - FPIA, MEIA, CMIA odnosno ECLIA </t>
  </si>
  <si>
    <t>L006072</t>
  </si>
  <si>
    <t xml:space="preserve">Trigliceridi u serumu - spektrofotometrija </t>
  </si>
  <si>
    <t>L006080</t>
  </si>
  <si>
    <t xml:space="preserve">Trijodtironin, slobodan (fT3) u serumu - FPIA, MEIA odnosno CMIA </t>
  </si>
  <si>
    <t>L006254</t>
  </si>
  <si>
    <t xml:space="preserve">Urea u serumu - spektrofotometrijom </t>
  </si>
  <si>
    <t>L008912</t>
  </si>
  <si>
    <t xml:space="preserve">Alfa-amilaza u urinu </t>
  </si>
  <si>
    <t>L008979</t>
  </si>
  <si>
    <t xml:space="preserve">Celokupni pregled urina - ručno </t>
  </si>
  <si>
    <t>L009035</t>
  </si>
  <si>
    <t xml:space="preserve">Glukoza u urinu </t>
  </si>
  <si>
    <t>L009266</t>
  </si>
  <si>
    <t xml:space="preserve">Ketonska tela (aceton) u urinu </t>
  </si>
  <si>
    <t>L009308</t>
  </si>
  <si>
    <t xml:space="preserve">Laki lanci imunoglobulina (Bence-Jones) u urinu </t>
  </si>
  <si>
    <t>L009456</t>
  </si>
  <si>
    <t xml:space="preserve">Proteini u urinu - sulfosalicilnom kiselinom </t>
  </si>
  <si>
    <t>L009472</t>
  </si>
  <si>
    <t xml:space="preserve">Sediment urina </t>
  </si>
  <si>
    <t>L009639</t>
  </si>
  <si>
    <t xml:space="preserve">Albumin (mikroalbuminurija) u dnevnom urinu </t>
  </si>
  <si>
    <t>L012401</t>
  </si>
  <si>
    <t xml:space="preserve">Hemoglobin (krv) (FOBT) u fecesu - imunohemijski </t>
  </si>
  <si>
    <t>L012492</t>
  </si>
  <si>
    <t xml:space="preserve">Masti u fecesu </t>
  </si>
  <si>
    <t>L012534</t>
  </si>
  <si>
    <t xml:space="preserve">Nesvarena mišićna vlakna u fecesu </t>
  </si>
  <si>
    <t>L012591</t>
  </si>
  <si>
    <t xml:space="preserve">Skrob u fecesu </t>
  </si>
  <si>
    <t>L012674</t>
  </si>
  <si>
    <t xml:space="preserve">Alfa-amilaza u pleuralnom punktatu </t>
  </si>
  <si>
    <t>L012708</t>
  </si>
  <si>
    <t xml:space="preserve">Glukoza u pleuralnom punktatu </t>
  </si>
  <si>
    <t>L012757</t>
  </si>
  <si>
    <t xml:space="preserve">Laktat dehidrohenaza (LDH) u pleuralnom punktatu </t>
  </si>
  <si>
    <t>L012807</t>
  </si>
  <si>
    <t xml:space="preserve">Proteini (ukupni) u pleuralnom punktatu </t>
  </si>
  <si>
    <t>L012823</t>
  </si>
  <si>
    <t xml:space="preserve">Rivalta u pleuralnom punktatu </t>
  </si>
  <si>
    <t>biohem.ukupno</t>
  </si>
  <si>
    <t>L019125</t>
  </si>
  <si>
    <t>Antistreptolizin O test (ASOT) - latex aglutinacionim testom</t>
  </si>
  <si>
    <t>L019133</t>
  </si>
  <si>
    <t>Bakteriološka kontrola sterilnosti parenteralnih rastvora ili hirurškog materijala</t>
  </si>
  <si>
    <t>L019166</t>
  </si>
  <si>
    <t>Bakteriološki pregled brisa nosa</t>
  </si>
  <si>
    <t>L019182</t>
  </si>
  <si>
    <t>Bakteriološki pregled brisa spoljašnjeg ušnog kanala ili površinske rane</t>
  </si>
  <si>
    <t>L019190</t>
  </si>
  <si>
    <t>Bakteriološki pregled brisa spoljašnjih genitalija ili vagine ili cerviksa ili uretre</t>
  </si>
  <si>
    <t>L019208</t>
  </si>
  <si>
    <t>Bakteriološki pregled brisa ždrela</t>
  </si>
  <si>
    <t>L019224</t>
  </si>
  <si>
    <t xml:space="preserve">Bakteriološki pregled duboke rane odnosno gnoja odnosno punktata odnosno eksudata odnosno bioptata </t>
  </si>
  <si>
    <t>L019232</t>
  </si>
  <si>
    <t>Bakteriološki pregled eksprimata prostate ili sperme</t>
  </si>
  <si>
    <t>L019240</t>
  </si>
  <si>
    <t>L019265</t>
  </si>
  <si>
    <t>Bakteriološki pregled iskašljaja ili trahealnog aspirata ili bronhoalveolarnog lavata</t>
  </si>
  <si>
    <t>L019315</t>
  </si>
  <si>
    <t>Bakteriološki pregled oka ili konjunktive</t>
  </si>
  <si>
    <t>L019323</t>
  </si>
  <si>
    <t>Bakteriološki pregled sadržaja srednjeg uva</t>
  </si>
  <si>
    <t>L019331</t>
  </si>
  <si>
    <t>Bakteriološki pregled stolice na Salmonella spp. i Shigella spp. i Escherichia coli O:157/i Campylobacter spp.</t>
  </si>
  <si>
    <t>L019349</t>
  </si>
  <si>
    <t>Bakteriološki pregled stolice na termofilne Campylobacter vrste</t>
  </si>
  <si>
    <t>L019364</t>
  </si>
  <si>
    <t>Bakteriološki pregled stolice na Yersinia enterocolitica</t>
  </si>
  <si>
    <t>L019398</t>
  </si>
  <si>
    <t>Bakteriološki pregled žuči</t>
  </si>
  <si>
    <t>L019414</t>
  </si>
  <si>
    <t>Biohemijska identifikacija anaerobnih bakterija do nivoa vrste</t>
  </si>
  <si>
    <t>L019422</t>
  </si>
  <si>
    <t>Biohemijska identifikacija beta - hemolitičnog streptokoka</t>
  </si>
  <si>
    <t>L019430</t>
  </si>
  <si>
    <t>Biohemijska identifikacija enterobakterija testovima pripremljenim u laboratoriji</t>
  </si>
  <si>
    <t>L019448</t>
  </si>
  <si>
    <t>Biohemijska identifikacija Enterococcus vrsta</t>
  </si>
  <si>
    <t>L019463</t>
  </si>
  <si>
    <t>Biohemijska identifikacija Staphylococcus vrsta</t>
  </si>
  <si>
    <t>L019471</t>
  </si>
  <si>
    <t>L019489</t>
  </si>
  <si>
    <t xml:space="preserve">Biohemijski test komercijalnim diskom/tabletom </t>
  </si>
  <si>
    <t>L019497</t>
  </si>
  <si>
    <t>Biološka kontrola sterilizacije</t>
  </si>
  <si>
    <t>L019513</t>
  </si>
  <si>
    <t>Detekcija antigena Helicobacter pylori - imunohromatografskim testom</t>
  </si>
  <si>
    <t>L019653</t>
  </si>
  <si>
    <t>Detekcija antitela na Helicobacter pylori- ELISA</t>
  </si>
  <si>
    <t>L019760</t>
  </si>
  <si>
    <t xml:space="preserve">Detekcija metalobeta-laktamaza za Gram negativne bakterije (fenotipska) </t>
  </si>
  <si>
    <t>L019786</t>
  </si>
  <si>
    <t>Detekcija rezistencije na meticilin preko dokazivanja izmenjenog PVP2 kod Staphylococcus spp. - latex aglutinacija</t>
  </si>
  <si>
    <t>L019828</t>
  </si>
  <si>
    <t xml:space="preserve">Direktna detekcija bakterijskih antigena u biološkom materijalu komercijalnim testom </t>
  </si>
  <si>
    <t>L019844</t>
  </si>
  <si>
    <t>Dokazivanje produkcije ili prisustva toksina Clostridium difficilae A ili B</t>
  </si>
  <si>
    <t>L019869</t>
  </si>
  <si>
    <t>Hemokultura aerobno, konvencionalna</t>
  </si>
  <si>
    <t>L019893</t>
  </si>
  <si>
    <t>Identifikacija anaerobnih bakterija do nivoa roda</t>
  </si>
  <si>
    <t>L019950</t>
  </si>
  <si>
    <t>L019992</t>
  </si>
  <si>
    <t xml:space="preserve">Ispitivanje antibiotske osetljivosti bakterija, disk-difuzionom metodom na drugu i/ili treću liniju </t>
  </si>
  <si>
    <t>L020131</t>
  </si>
  <si>
    <t>Izolacija meticilin-rezistentnog Staphylococcus aureus</t>
  </si>
  <si>
    <t>L020149</t>
  </si>
  <si>
    <t>Izolacija mikroorganizma subkulturom</t>
  </si>
  <si>
    <t>L020206</t>
  </si>
  <si>
    <t>Mikroskopski pregled bojenog preparata</t>
  </si>
  <si>
    <t>L020263</t>
  </si>
  <si>
    <t>Pregled briseva urogenitalnog trakta na Neisseria gonorrhoeae</t>
  </si>
  <si>
    <t>L020271</t>
  </si>
  <si>
    <t>Pregled vaginalnog brisa na bakterijsku vaginozu izolacijom uzročnika</t>
  </si>
  <si>
    <t>L020339</t>
  </si>
  <si>
    <t>Serološka identifikacija serogrupe Salmonella enterica</t>
  </si>
  <si>
    <t>L020347</t>
  </si>
  <si>
    <t>Serološka identifikacija serotipa Salmonella enterica</t>
  </si>
  <si>
    <t>L020362</t>
  </si>
  <si>
    <t>Serološka identifikacija Staphylococcus aureus</t>
  </si>
  <si>
    <t>L020396</t>
  </si>
  <si>
    <t>Urinokultura</t>
  </si>
  <si>
    <t>L020404</t>
  </si>
  <si>
    <t>Uzimanje biološkog materijala za mikrobiološki pregled</t>
  </si>
  <si>
    <t>L020578</t>
  </si>
  <si>
    <t xml:space="preserve">Kvalitativno određivanje anti HCV antitela - ELISA </t>
  </si>
  <si>
    <t>L020586</t>
  </si>
  <si>
    <t xml:space="preserve">Kvalitativno određivanje anti HIV antitela - ELISA </t>
  </si>
  <si>
    <t>L020602</t>
  </si>
  <si>
    <t>L020677</t>
  </si>
  <si>
    <t xml:space="preserve">Kvalitativno određivanje HBs antigena u serumu - ELISA </t>
  </si>
  <si>
    <t>L021238</t>
  </si>
  <si>
    <t>Pregled na Trichomonas vaginalis - direktan nativni preparat</t>
  </si>
  <si>
    <t>L021253</t>
  </si>
  <si>
    <t xml:space="preserve">Pregled perianalnog otiska na helminte </t>
  </si>
  <si>
    <t>L021311</t>
  </si>
  <si>
    <t>Pregled stolice na parazite (nativni preparat)</t>
  </si>
  <si>
    <t>L021329</t>
  </si>
  <si>
    <t>Pregled stolice na protozoe (bojeni preparat)</t>
  </si>
  <si>
    <t>L021485</t>
  </si>
  <si>
    <t xml:space="preserve">Direktan nativan preparat na gljive uz dodatak reagensa </t>
  </si>
  <si>
    <t>L021543</t>
  </si>
  <si>
    <t>L021568</t>
  </si>
  <si>
    <t xml:space="preserve">Izolacija gljiva iz strugotina kože i njenih adneksa (dlake, nokti) </t>
  </si>
  <si>
    <t>L021659</t>
  </si>
  <si>
    <t>Pregled brisa na gljive</t>
  </si>
  <si>
    <t>L021667</t>
  </si>
  <si>
    <t>Pregled i identifikacija dermatofita</t>
  </si>
  <si>
    <t>L021675</t>
  </si>
  <si>
    <t>Pregled i identifikacija kvasnica</t>
  </si>
  <si>
    <t>L021691</t>
  </si>
  <si>
    <t>Pregled ostalih bioloških uzorka na gljive</t>
  </si>
  <si>
    <t>L026526</t>
  </si>
  <si>
    <t>Izrada jednog neobojenog serijskog preparata</t>
  </si>
  <si>
    <t>L026534</t>
  </si>
  <si>
    <t xml:space="preserve">Bojenje jednog serijskog preparata HE metodom </t>
  </si>
  <si>
    <t>EX TEMPORE analiza dobijenog materijala</t>
  </si>
  <si>
    <t>L026583</t>
  </si>
  <si>
    <t>Pregled isečka usne</t>
  </si>
  <si>
    <t>L026591</t>
  </si>
  <si>
    <t>Pregled resekovanog dela usne</t>
  </si>
  <si>
    <t>L026609</t>
  </si>
  <si>
    <t>Pregled promene na isečku jezika</t>
  </si>
  <si>
    <t>L026633</t>
  </si>
  <si>
    <t>Pregled promene na isečku sluznice usta odnosno gingive dobijene biopsijom</t>
  </si>
  <si>
    <t>L026641</t>
  </si>
  <si>
    <t>Pregled uklonjene promene sluznice usta odnosno gingive dobijene resekcijom</t>
  </si>
  <si>
    <t>L026740</t>
  </si>
  <si>
    <t>Pregled isečka tonzile</t>
  </si>
  <si>
    <t>L026773</t>
  </si>
  <si>
    <t>Pregled isečka larinksa dobijenog biopsijom</t>
  </si>
  <si>
    <t>L027367</t>
  </si>
  <si>
    <t xml:space="preserve">Pregled jednog limfnog čvora </t>
  </si>
  <si>
    <t>L027375</t>
  </si>
  <si>
    <t xml:space="preserve">Pregled anatomske grupe limfnih čvorova </t>
  </si>
  <si>
    <t>L027383</t>
  </si>
  <si>
    <t xml:space="preserve">Pregled sentinel limfnog čvora odnosno čvorova </t>
  </si>
  <si>
    <t xml:space="preserve">Pregled cor biopsije dojke </t>
  </si>
  <si>
    <t xml:space="preserve">Pregled bioptata tumora dojke </t>
  </si>
  <si>
    <t>L027417</t>
  </si>
  <si>
    <t xml:space="preserve">Pregled ležišta tumora dojke </t>
  </si>
  <si>
    <t>L027425</t>
  </si>
  <si>
    <t xml:space="preserve">Pregleda bioptata tumora dojke sa kožom </t>
  </si>
  <si>
    <t>L027433</t>
  </si>
  <si>
    <t xml:space="preserve">Pregled uklonjenog tumora dojke </t>
  </si>
  <si>
    <t xml:space="preserve">Pregled endoskopskog uzorka: jednjaka odnosno želuca odnosno tankog odnosno debelog creva odnosno analnog kanala </t>
  </si>
  <si>
    <t xml:space="preserve">Pregled polipa želuca, odnosno tankog creva odnosno debelog creva </t>
  </si>
  <si>
    <t>L027656</t>
  </si>
  <si>
    <t xml:space="preserve">Pregled delimično resekovanog želuca </t>
  </si>
  <si>
    <t>L027672</t>
  </si>
  <si>
    <t xml:space="preserve">Pregled uklonjenog dela želuca sa delom duodenuma </t>
  </si>
  <si>
    <t>L027730</t>
  </si>
  <si>
    <t xml:space="preserve">Pregled dela tankog creva </t>
  </si>
  <si>
    <t>L027748</t>
  </si>
  <si>
    <t xml:space="preserve">Pregled dela debelog creva </t>
  </si>
  <si>
    <t>L027755</t>
  </si>
  <si>
    <t xml:space="preserve">Pregled rektuma </t>
  </si>
  <si>
    <t>L027805</t>
  </si>
  <si>
    <t xml:space="preserve">Pregled hemoroidalnog nodusa </t>
  </si>
  <si>
    <t>L027821</t>
  </si>
  <si>
    <t xml:space="preserve">Pregled hirurški uklonjene promene u jetri </t>
  </si>
  <si>
    <t>L027839</t>
  </si>
  <si>
    <t xml:space="preserve">Pregled uklonjenog dela jetre </t>
  </si>
  <si>
    <t>L027854</t>
  </si>
  <si>
    <t xml:space="preserve">Pregled žučne kese </t>
  </si>
  <si>
    <t>L027870</t>
  </si>
  <si>
    <t xml:space="preserve">Pregled apendiksa </t>
  </si>
  <si>
    <t>L027904</t>
  </si>
  <si>
    <t xml:space="preserve">Pregled isečka omentuma, peritoneuma dobijena biopsijom </t>
  </si>
  <si>
    <t>L027912</t>
  </si>
  <si>
    <t xml:space="preserve">Pregled tumora omentuma odnosno peritoneuma odnosno retroperitoneuma </t>
  </si>
  <si>
    <t>L027920</t>
  </si>
  <si>
    <t xml:space="preserve">Pregled slezine </t>
  </si>
  <si>
    <t>L027938</t>
  </si>
  <si>
    <t xml:space="preserve">Pregled bioptata kože </t>
  </si>
  <si>
    <t>L027987</t>
  </si>
  <si>
    <t xml:space="preserve">Pregled potkožne promene </t>
  </si>
  <si>
    <t>L028217</t>
  </si>
  <si>
    <t xml:space="preserve">Pregled sinovije dobijene biopsijom </t>
  </si>
  <si>
    <t>L028407</t>
  </si>
  <si>
    <t xml:space="preserve">Pregled jednog testisa u celini </t>
  </si>
  <si>
    <t>L028431</t>
  </si>
  <si>
    <t xml:space="preserve">Pregled uzorka prostate dobijena biopsijom </t>
  </si>
  <si>
    <t>L028449</t>
  </si>
  <si>
    <t xml:space="preserve">Pregled transuretralno resekovane prostate (TUR) </t>
  </si>
  <si>
    <t>L028480</t>
  </si>
  <si>
    <t xml:space="preserve">Pregled uzorka mokraćne bešike dobijena biopsijom </t>
  </si>
  <si>
    <t>L028498</t>
  </si>
  <si>
    <t xml:space="preserve">Pregled tumora sa delom zida mokraćne bešike </t>
  </si>
  <si>
    <t>L028639</t>
  </si>
  <si>
    <t xml:space="preserve">Pregled uzorka velikih usana odnosno malih usana odnosno vulve dobijenog biopsijom </t>
  </si>
  <si>
    <t>L028654</t>
  </si>
  <si>
    <t xml:space="preserve">Pregled uzorka vagine dobijenog biopsijom </t>
  </si>
  <si>
    <t>L028662</t>
  </si>
  <si>
    <t xml:space="preserve">Pregled tumora vulve odnosno vagine </t>
  </si>
  <si>
    <t>L028670</t>
  </si>
  <si>
    <t xml:space="preserve">Pregled uzorka cerviksa dobijena biopsijom </t>
  </si>
  <si>
    <t>L028688</t>
  </si>
  <si>
    <t xml:space="preserve">Pregled kiretmana cervikalnog kanala </t>
  </si>
  <si>
    <t xml:space="preserve">Pregled konizata cerviksa </t>
  </si>
  <si>
    <t>L028746</t>
  </si>
  <si>
    <t xml:space="preserve">Pregled kiretmana endometrijuma </t>
  </si>
  <si>
    <t>L028753</t>
  </si>
  <si>
    <t xml:space="preserve">Pregled kiretmana endocerviksa i endometrijuma </t>
  </si>
  <si>
    <t>L028761</t>
  </si>
  <si>
    <t xml:space="preserve">Pregled tumora uterusa </t>
  </si>
  <si>
    <t>L028779</t>
  </si>
  <si>
    <t xml:space="preserve">Pregled tela materice (bez cerviksa i adneksa) </t>
  </si>
  <si>
    <t>L028795</t>
  </si>
  <si>
    <t xml:space="preserve">Pregled materice, cerviksa, jednog jajnika i pripadajućeg jajovoda </t>
  </si>
  <si>
    <t>L028803</t>
  </si>
  <si>
    <t xml:space="preserve">Pregled materice, cerviksa, oba jajnika i pripadajućih jajovoda </t>
  </si>
  <si>
    <t>L028829</t>
  </si>
  <si>
    <t xml:space="preserve">Pregled materice, cerviksa, oba jajnika, pripadajućih jajovoda i parametrijuma </t>
  </si>
  <si>
    <t>L028845</t>
  </si>
  <si>
    <t xml:space="preserve">Pregled dela jajnika </t>
  </si>
  <si>
    <t>L028852</t>
  </si>
  <si>
    <t xml:space="preserve">Pregled tumora jajnika </t>
  </si>
  <si>
    <t>L028860</t>
  </si>
  <si>
    <t xml:space="preserve">Pregled celog jajnika </t>
  </si>
  <si>
    <t>L028886</t>
  </si>
  <si>
    <t xml:space="preserve">Pregled dela jajovoda </t>
  </si>
  <si>
    <t>L028894</t>
  </si>
  <si>
    <t xml:space="preserve">Pregled celog jajovoda </t>
  </si>
  <si>
    <t>L028902</t>
  </si>
  <si>
    <t xml:space="preserve">Pregled dela omentuma </t>
  </si>
  <si>
    <t>L028936</t>
  </si>
  <si>
    <t xml:space="preserve">Pregled posteljice sa ovojnicama i pupčanikom odnosno analiza abortnog materijala </t>
  </si>
  <si>
    <t>Eksfolijativna citologija tkiva reproduktivnih organa žene - neautomatizovana priprema i neautomatizovano bojenje</t>
  </si>
  <si>
    <t>L029512</t>
  </si>
  <si>
    <t>Pregled razmaza punktata</t>
  </si>
  <si>
    <t>L029520</t>
  </si>
  <si>
    <t>Pregled razmaza sputuma</t>
  </si>
  <si>
    <t>L029686</t>
  </si>
  <si>
    <t>Dokazivanje Helicobacter Pylori u tkivu</t>
  </si>
  <si>
    <t>L029835</t>
  </si>
  <si>
    <t xml:space="preserve">Obrada i analiza tkiva primenom dekalcinacije (Dekalcinat) </t>
  </si>
  <si>
    <t>L029843</t>
  </si>
  <si>
    <t xml:space="preserve">Fetalna obdukcija </t>
  </si>
  <si>
    <t>L029850</t>
  </si>
  <si>
    <t xml:space="preserve">Klinička obdukcija </t>
  </si>
  <si>
    <t>L026559</t>
  </si>
  <si>
    <t>Konsultativna ili komparativna analiza bioptičkog materijala</t>
  </si>
  <si>
    <t>L026617</t>
  </si>
  <si>
    <t xml:space="preserve">Pregled promene na uklonjenom delu jezika </t>
  </si>
  <si>
    <t>L026682</t>
  </si>
  <si>
    <t>Pregled uzorka pljuvačne žlezde dobijene biopsijom</t>
  </si>
  <si>
    <t>L026690</t>
  </si>
  <si>
    <t>Pregled isečka pljuvačne žlezde</t>
  </si>
  <si>
    <t>L026765</t>
  </si>
  <si>
    <t>Pregled uklonjenog tumora farinksa odnosno nazofarinksa</t>
  </si>
  <si>
    <t>L027466</t>
  </si>
  <si>
    <t xml:space="preserve">Pregled kvadranta dojke </t>
  </si>
  <si>
    <t>L027474</t>
  </si>
  <si>
    <t xml:space="preserve">Pregled cele dojke </t>
  </si>
  <si>
    <t>L027813</t>
  </si>
  <si>
    <t xml:space="preserve">Pregled uzorka jetre dobijenog punkcionom biopsijom </t>
  </si>
  <si>
    <t>L027979</t>
  </si>
  <si>
    <t xml:space="preserve">Pregled dela odnosno celog nokta </t>
  </si>
  <si>
    <t>L028100</t>
  </si>
  <si>
    <t xml:space="preserve">Pregled resekovane kost sa tumorom bez određivanja granica resekcije </t>
  </si>
  <si>
    <t>L028241</t>
  </si>
  <si>
    <t xml:space="preserve">Pregled tetive dobijene biopsijom </t>
  </si>
  <si>
    <t>L028357</t>
  </si>
  <si>
    <t xml:space="preserve">Pregled uzorka uretre dobijenog biopsijom </t>
  </si>
  <si>
    <t>L029496</t>
  </si>
  <si>
    <t>Pregled parafinskog bloka punktata</t>
  </si>
  <si>
    <t>L019109</t>
  </si>
  <si>
    <t>Titar anti-A antitela u serumu - epruveta</t>
  </si>
  <si>
    <t>Bakteriološki pregled intravaskularnih katetera (semikvantitativno)</t>
  </si>
  <si>
    <t>Biohemijska identifikacija Streptococcus pneumoniae</t>
  </si>
  <si>
    <t>Identifikacija termofilnih Campylobacter vrsta</t>
  </si>
  <si>
    <t>L020156</t>
  </si>
  <si>
    <t xml:space="preserve">Izolacija vankomicin-rezistentnih Enterococcus vrsta </t>
  </si>
  <si>
    <t>L020818</t>
  </si>
  <si>
    <t>Paul-Bunnel - ova reakcija</t>
  </si>
  <si>
    <t xml:space="preserve">Identifikacija plesni (osim dermatofita) </t>
  </si>
  <si>
    <t>L018150</t>
  </si>
  <si>
    <t>ABO krvna grupa - mikrotitarska ploča</t>
  </si>
  <si>
    <t xml:space="preserve">Kvalitativno određivanje antigena i antitela za HIV - ELISA </t>
  </si>
  <si>
    <t>L000141</t>
  </si>
  <si>
    <t>Alkalna fosfataza (ALP), neutrofilna (leukocitna ALP) u krvi</t>
  </si>
  <si>
    <t>L000331</t>
  </si>
  <si>
    <t>Glukoza tolerans test (test opterećenja glukozom, GTT-oralni) - glukoza u krvi</t>
  </si>
  <si>
    <t>L005322</t>
  </si>
  <si>
    <t xml:space="preserve">Prostatični specifični antigen, kompleksirani (cPSA) u serumu </t>
  </si>
  <si>
    <t xml:space="preserve">Prostatični specifični antigen, slobodan (fPSA) u serumu - FPIA, MEIA, CMIA odnosno ECLIA </t>
  </si>
  <si>
    <t xml:space="preserve">Prostatični specifični antigen, ukupan (PSA) u serumu - FPIA, MEIA, CMIA odnosno ECLIA </t>
  </si>
  <si>
    <t>L005843</t>
  </si>
  <si>
    <t xml:space="preserve">TIBC (ukupni kapacitet vezivanja gvožđa) u serumu </t>
  </si>
  <si>
    <t>L006239</t>
  </si>
  <si>
    <t xml:space="preserve">UIBC (nezasićeni kapacitet vezivanja gvožđa) u serumu </t>
  </si>
  <si>
    <t>L014050</t>
  </si>
  <si>
    <t>Ispitivanje funkcije neutrofilnih granulocita (test "oksidativnog praska")</t>
  </si>
  <si>
    <t>L014076</t>
  </si>
  <si>
    <t>Krvna slika (Er, Le, Hct, Hb, Tr)</t>
  </si>
  <si>
    <t>Određivanje broja leukocita (Le) u krvi</t>
  </si>
  <si>
    <t>Рендген дијагностика (у загради уписати број апарата и број смена) Број апарата: 5; број смена 3</t>
  </si>
  <si>
    <t>57506-00</t>
  </si>
  <si>
    <t>Radiografsko snimanje humerusa</t>
  </si>
  <si>
    <t>57506-01</t>
  </si>
  <si>
    <t>Radiografsko snimanje lakta</t>
  </si>
  <si>
    <t>57506-02</t>
  </si>
  <si>
    <t>Radiografsko snimanje podlaktice</t>
  </si>
  <si>
    <t>57506-03</t>
  </si>
  <si>
    <t>Radiografsko snimanje ručnog zgloba</t>
  </si>
  <si>
    <t>57506-04</t>
  </si>
  <si>
    <t>Radiografsko snimanje šake</t>
  </si>
  <si>
    <t>57512-00</t>
  </si>
  <si>
    <t>Radiografsko snimanje lakta i humerusa</t>
  </si>
  <si>
    <t>57518-00</t>
  </si>
  <si>
    <t>Radiografsko snimanje femura</t>
  </si>
  <si>
    <t>57518-01</t>
  </si>
  <si>
    <t>Radiografsko snimanje kolena</t>
  </si>
  <si>
    <t>57518-02</t>
  </si>
  <si>
    <t>Radiografsko snimanje noge</t>
  </si>
  <si>
    <t>57518-03</t>
  </si>
  <si>
    <t>Radiografsko snimanje gležnja</t>
  </si>
  <si>
    <t>57518-04</t>
  </si>
  <si>
    <t>Radiografsko snimanje stopala</t>
  </si>
  <si>
    <t>57700-00</t>
  </si>
  <si>
    <t>Radiografsko snimanje ramena ili skapule</t>
  </si>
  <si>
    <t>57706-00</t>
  </si>
  <si>
    <t>Radiografsko snimanje klavikule</t>
  </si>
  <si>
    <t>57712-00</t>
  </si>
  <si>
    <t>Radiografsko snimanje zgloba kuka</t>
  </si>
  <si>
    <t>57715-00</t>
  </si>
  <si>
    <t>Radiografsko snimanje pelvisa</t>
  </si>
  <si>
    <t>57901-00</t>
  </si>
  <si>
    <t>Radiografsko snimanje lobanje</t>
  </si>
  <si>
    <t>57903-00</t>
  </si>
  <si>
    <t>Radiografsko snimanje paranazalnog sinusa</t>
  </si>
  <si>
    <t>57906-00</t>
  </si>
  <si>
    <t>Radiografsko snimanje mastoidne kosti</t>
  </si>
  <si>
    <t>57912-00</t>
  </si>
  <si>
    <t>Radiografsko snimanje ostalih facijalnih kostiju</t>
  </si>
  <si>
    <t>57915-00</t>
  </si>
  <si>
    <t>Radiografsko snimanje mandibule</t>
  </si>
  <si>
    <t>57921-00</t>
  </si>
  <si>
    <t>Radiografsko snimanje nosa</t>
  </si>
  <si>
    <t>57927-00</t>
  </si>
  <si>
    <t>Radiografsko snimanje temporalnomandibularnog zgloba</t>
  </si>
  <si>
    <t>57945-00</t>
  </si>
  <si>
    <t>Radiografsko snimanje larinksa</t>
  </si>
  <si>
    <t>58100-00</t>
  </si>
  <si>
    <t>Radiografsko snimanje cervikalnog dela kičme</t>
  </si>
  <si>
    <t>58103-00</t>
  </si>
  <si>
    <t>Radiografsko snimanje trorakalnog dela kičme</t>
  </si>
  <si>
    <t>58106-00</t>
  </si>
  <si>
    <t>Radiografsko snimanje lumbalnosakralnog dela kičme</t>
  </si>
  <si>
    <t>58109-00</t>
  </si>
  <si>
    <t>Radiografsko snimanje sakralnokokcigealnog dela kičme</t>
  </si>
  <si>
    <t>58300-00</t>
  </si>
  <si>
    <t>Radiografsko ispitivanje starosti kostiju zgloba na ruci i kolena</t>
  </si>
  <si>
    <t>58500-00</t>
  </si>
  <si>
    <t>Radiografsko snimanje grudnog koša</t>
  </si>
  <si>
    <t>58509-00</t>
  </si>
  <si>
    <t>Radiografsko snimanje torakalnog inleta ili traheje</t>
  </si>
  <si>
    <t>58521-00</t>
  </si>
  <si>
    <t>Radiografsko snimanje sternuma</t>
  </si>
  <si>
    <t>58521-01</t>
  </si>
  <si>
    <t>Radiografsko snimanje rebara, jednostrano</t>
  </si>
  <si>
    <t>58524-01</t>
  </si>
  <si>
    <t>Radiografsko snimanje sternuma i rebara, jednostrano</t>
  </si>
  <si>
    <t>58700-00</t>
  </si>
  <si>
    <t>Radiografsko snimanje urinarnog sistema</t>
  </si>
  <si>
    <t>58706-00</t>
  </si>
  <si>
    <t>Intravenska pijelografija</t>
  </si>
  <si>
    <t>58718-01</t>
  </si>
  <si>
    <t>Retrogradna uretrografija</t>
  </si>
  <si>
    <t>58721-00</t>
  </si>
  <si>
    <t>Retrogradna mikciona cistouretrografija</t>
  </si>
  <si>
    <t>58900-00</t>
  </si>
  <si>
    <t>Radiografsko snimanje abdomena</t>
  </si>
  <si>
    <t>58909-00</t>
  </si>
  <si>
    <t>Radiografsko snimanje farinksa, ezofagusa, želuca ili duodenuma sa primenom pozitivnog kontrastnog sredstva</t>
  </si>
  <si>
    <t>58909-01</t>
  </si>
  <si>
    <t>Radiografsko snimanje farinksa, ezofagusa, želuca ili duodenuma sa primenom pozitivnog kontrastnog sredstva i skriningom grudnog koša</t>
  </si>
  <si>
    <t>58912-00</t>
  </si>
  <si>
    <t>Radiografsko snimanje farinksa, ezofagusa, želuca ili duodenuma sa primenom pozitivnog kontrastnog sredstva i prolazom do kolona</t>
  </si>
  <si>
    <t>58912-01</t>
  </si>
  <si>
    <t xml:space="preserve"> Radiografsko snimanje farinksa, ezofagusa, želuca ili duodenuma sa primenom pozitivnog kontrastnog sredstva i prolazom do kolona sa skriningom grudnog koša</t>
  </si>
  <si>
    <t>58915-00</t>
  </si>
  <si>
    <t>Radiografsko snimanje tankog creva sa primenom pozitivnog kontrastnog sredstva</t>
  </si>
  <si>
    <t>58921-00</t>
  </si>
  <si>
    <t xml:space="preserve">Irigografija </t>
  </si>
  <si>
    <t>58927-00</t>
  </si>
  <si>
    <t>Direktna holangiografija, postoperativna</t>
  </si>
  <si>
    <t>Radiografsko snimanje dojke, obostrano</t>
  </si>
  <si>
    <t>59303-00</t>
  </si>
  <si>
    <t>Radiografsko snimanje dojke, jednostrano</t>
  </si>
  <si>
    <t>Ултразвучна дијагностика (у загради уписати број апарата и број смена) Број апарата: 9; број смена 3.</t>
  </si>
  <si>
    <t>55032-00</t>
  </si>
  <si>
    <t>Ultrazvučni pregled vrata</t>
  </si>
  <si>
    <t>55036-00</t>
  </si>
  <si>
    <t>Ultrazvučni pregled abdomena</t>
  </si>
  <si>
    <t>55038-00</t>
  </si>
  <si>
    <t>Ultrazvučni pregled urinarnog sistema</t>
  </si>
  <si>
    <t>55048-00</t>
  </si>
  <si>
    <t>Ultrazvučni pregled skrotuma</t>
  </si>
  <si>
    <t>55070-00</t>
  </si>
  <si>
    <t>Ultrazvučni pregled dojke, unilateralan</t>
  </si>
  <si>
    <t>Ultrazvučni pregled dojke, bilateralan</t>
  </si>
  <si>
    <t>55084-00</t>
  </si>
  <si>
    <t>Ultrazvučni pregled bešike</t>
  </si>
  <si>
    <t>55113-00</t>
  </si>
  <si>
    <t>M-prikaz i dvodimenzionalni ultrazvučni pregled srca u realnom vremenu</t>
  </si>
  <si>
    <t>55238-00</t>
  </si>
  <si>
    <t>Ultrazvučni dupleks pregled arterija ili bajpasa donjih ekstremiteta, unilateralni</t>
  </si>
  <si>
    <t>55238-01</t>
  </si>
  <si>
    <t>Ultrazvučni dupleks pregled arterija ili bajpasa donjih ekstremiteta, bilateralni</t>
  </si>
  <si>
    <t>55244-00</t>
  </si>
  <si>
    <t>Ultrazvučni dupleks pregled vena donjih ekstremiteta, unilateralni</t>
  </si>
  <si>
    <t>55244-01</t>
  </si>
  <si>
    <t>Ultrazvučni dupleks pregled vena donjih ekstremiteta, bilateralni</t>
  </si>
  <si>
    <t>55248-00</t>
  </si>
  <si>
    <t>Ultrazvučni dupleks pregled arterija ili bajpasa gornjih ekstremiteta, unilateralni</t>
  </si>
  <si>
    <t>55248-01</t>
  </si>
  <si>
    <t>Ultrazvučni dupleks pregled arterija ili bajpasa gornjih ekstremiteta, bilateralni</t>
  </si>
  <si>
    <t>55252-00</t>
  </si>
  <si>
    <t>Ultrazvučni dupleks pregled vena gornjih ekstremiteta, unilateralni</t>
  </si>
  <si>
    <t>55252-01</t>
  </si>
  <si>
    <t>Ultrazvučni dupleks pregled vena gornjih ekstremiteta, bilateralni</t>
  </si>
  <si>
    <t>55274-00</t>
  </si>
  <si>
    <t xml:space="preserve">Ultrazvučni dupleks pregled ekstrakranijalnih, karotidnih i vertebralnih krvnih sudova (sa ili bez kontrasta) </t>
  </si>
  <si>
    <t>55800-00</t>
  </si>
  <si>
    <t>Ultrazvučni pregled šake ili ručnog zgloba</t>
  </si>
  <si>
    <t>55804-00</t>
  </si>
  <si>
    <t>Ultrazvučni pregled podlaktice ili lakta</t>
  </si>
  <si>
    <t>55808-00</t>
  </si>
  <si>
    <t xml:space="preserve"> Ultrazvučni pregled ramena ili nadlaktice</t>
  </si>
  <si>
    <t>55812-001</t>
  </si>
  <si>
    <t>Ultrazvučni pregled grudnog koša</t>
  </si>
  <si>
    <t>55812-002</t>
  </si>
  <si>
    <t>Ultrazvučni pregled trbušnog zida</t>
  </si>
  <si>
    <t>55816-00</t>
  </si>
  <si>
    <t>Ultrazvučni pregled kuka</t>
  </si>
  <si>
    <t>55816-01</t>
  </si>
  <si>
    <t>Ultrazvučni pregled prepona</t>
  </si>
  <si>
    <t>55828-00</t>
  </si>
  <si>
    <t>Ultrazvučni pregled kolena</t>
  </si>
  <si>
    <t>55832-00</t>
  </si>
  <si>
    <t>Ultrazvučni pregled potkolenice</t>
  </si>
  <si>
    <t>55844-00</t>
  </si>
  <si>
    <t>Ultrazvučni pregled kože i potkožnog tkiva</t>
  </si>
  <si>
    <t>11212-00</t>
  </si>
  <si>
    <t xml:space="preserve">Pregled očnog dna </t>
  </si>
  <si>
    <t>11700-00</t>
  </si>
  <si>
    <t>Ostale elektrokardiografije (EKG)</t>
  </si>
  <si>
    <t>13839-00</t>
  </si>
  <si>
    <t>Vađenje krvi u dijagnostičke svrhe</t>
  </si>
  <si>
    <t>30055-00</t>
  </si>
  <si>
    <t>Previjanje rane</t>
  </si>
  <si>
    <t>30061-02</t>
  </si>
  <si>
    <t>Uklanjanje površinskog stranog tela sa rožnjače</t>
  </si>
  <si>
    <t>30061-04</t>
  </si>
  <si>
    <t>Uklanjanje površinskog stranog tela sa konjuktive</t>
  </si>
  <si>
    <t>31230-00</t>
  </si>
  <si>
    <t>Ekscizija lezije(a) na koži i potkožnom tkivu očnog kapka</t>
  </si>
  <si>
    <t>42575-00</t>
  </si>
  <si>
    <t>Operacija halaciona</t>
  </si>
  <si>
    <t>42614-01</t>
  </si>
  <si>
    <t>Sondiranje lakrimalnih prolaza, jednostrano</t>
  </si>
  <si>
    <t>42824-01</t>
  </si>
  <si>
    <t>Subkonjunktivna primena leka</t>
  </si>
  <si>
    <t>80238-00</t>
  </si>
  <si>
    <t>Korekcija trihijaze epilacijom, pincetom</t>
  </si>
  <si>
    <t>81832-00</t>
  </si>
  <si>
    <t>Procena oštrine vida</t>
  </si>
  <si>
    <t>81832-02</t>
  </si>
  <si>
    <t>Procena razlikovanja boja</t>
  </si>
  <si>
    <t>81832-10</t>
  </si>
  <si>
    <t>Procena deformacije centralnog vidnog polja na Amsler mreži</t>
  </si>
  <si>
    <t>81832-11</t>
  </si>
  <si>
    <t xml:space="preserve">Procena vidnog polja, konfrontacijom </t>
  </si>
  <si>
    <t>81832-12</t>
  </si>
  <si>
    <t>Procena vidnog polja, manuelna kinetička perimetrija</t>
  </si>
  <si>
    <t>81832-15</t>
  </si>
  <si>
    <t>Procena vidnog polja, kompjuterizovanim statičkim perimetrom</t>
  </si>
  <si>
    <t>81832-18</t>
  </si>
  <si>
    <t>Druge vrste procene vidnog polja</t>
  </si>
  <si>
    <t>81832-20</t>
  </si>
  <si>
    <t>Procena (optičkih karakteristika) trenutno korišćenih naočara</t>
  </si>
  <si>
    <t>81832-25</t>
  </si>
  <si>
    <t>Procena refrakcije, objektivna, ručna (retinoskopija)</t>
  </si>
  <si>
    <t>81832-26</t>
  </si>
  <si>
    <t>Procena refrakcije, subjektivna</t>
  </si>
  <si>
    <t>81832-31</t>
  </si>
  <si>
    <t xml:space="preserve">Procena usklađenosti pravaca vidnih osovina između očiju </t>
  </si>
  <si>
    <t>81832-32</t>
  </si>
  <si>
    <t xml:space="preserve">Procena usklađenosti pravaca vidnih osovina/koja uključuje snimanje </t>
  </si>
  <si>
    <t>81832-33</t>
  </si>
  <si>
    <t>Procena funkcije ekstraokularnih mišića</t>
  </si>
  <si>
    <t>81832-35</t>
  </si>
  <si>
    <t>Procena konvergencije</t>
  </si>
  <si>
    <t>81832-40</t>
  </si>
  <si>
    <t>Procena pokreta očiju, sakadični - trzajni pokreti</t>
  </si>
  <si>
    <t>81832-42</t>
  </si>
  <si>
    <t>Procena pokreta očiju, vestibularno-okularni refleks (VOR)</t>
  </si>
  <si>
    <t>81832-51</t>
  </si>
  <si>
    <t>Procena diplopije</t>
  </si>
  <si>
    <t>81832-52</t>
  </si>
  <si>
    <t>Druge procene okularne pokretljivosti i binokularne funkcije</t>
  </si>
  <si>
    <t>81832-60</t>
  </si>
  <si>
    <t>Pregled/procena očne duplje</t>
  </si>
  <si>
    <t>81832-61</t>
  </si>
  <si>
    <t>Pregled/procena očnog kapka</t>
  </si>
  <si>
    <t>81832-62</t>
  </si>
  <si>
    <t>Pregled/procena očne jabučice</t>
  </si>
  <si>
    <t>81832-63</t>
  </si>
  <si>
    <t>Pregled/procena suznog filma</t>
  </si>
  <si>
    <t>81832-64</t>
  </si>
  <si>
    <t>Pregled/procena prednjeg segmenta, konjunktiva</t>
  </si>
  <si>
    <t>81832-65</t>
  </si>
  <si>
    <t>Pregled/procena prednjeg segmenta, rožnjača</t>
  </si>
  <si>
    <t>81832-66</t>
  </si>
  <si>
    <t>Pregled/procena prednjeg segmenta, prednja komora</t>
  </si>
  <si>
    <t>81832-67</t>
  </si>
  <si>
    <t>Pregled/procena prednjeg segmenta, dužica</t>
  </si>
  <si>
    <t>81832-69</t>
  </si>
  <si>
    <t>Pregled/procena prednjeg segmenta, ostalo</t>
  </si>
  <si>
    <t>81832-70</t>
  </si>
  <si>
    <t>Merenje prednjeg segmenta posebnim instrumentima, rožnjača (topografija ili aberometrija ili pahimetrija ili biomehaničke karakteristike)</t>
  </si>
  <si>
    <t>81832-71</t>
  </si>
  <si>
    <t xml:space="preserve">Pregled/procena zadnjeg segmenta </t>
  </si>
  <si>
    <t>81832-72</t>
  </si>
  <si>
    <t>Merenje/procena intra-okularnog pritiska</t>
  </si>
  <si>
    <t>81832-76</t>
  </si>
  <si>
    <t>Procenjivanje okularne fotografije, zadnji segment</t>
  </si>
  <si>
    <t>81832-78</t>
  </si>
  <si>
    <t xml:space="preserve">Procenjivanje okularne fotografije, druge (npr. optička koherentna tomografija - OCT) </t>
  </si>
  <si>
    <t>81832-82</t>
  </si>
  <si>
    <t>Druge anatomska i fiziološke procene oka i adneksa</t>
  </si>
  <si>
    <t>81832-90</t>
  </si>
  <si>
    <t>Elektroretinografija, pregled/procena (ERG)</t>
  </si>
  <si>
    <t>81832-97</t>
  </si>
  <si>
    <t xml:space="preserve">Druge vrste procene funkcije oka </t>
  </si>
  <si>
    <t>81833-00</t>
  </si>
  <si>
    <t>Drugi oftalmološki pregledi/procene</t>
  </si>
  <si>
    <t>81833-01</t>
  </si>
  <si>
    <t>Oftalmološka optička intervencija, recept, naočare</t>
  </si>
  <si>
    <t>81833-02</t>
  </si>
  <si>
    <t>Oftalmološka optička intervencija, recept, prizme</t>
  </si>
  <si>
    <t>81833-03</t>
  </si>
  <si>
    <t>Oftalmološka optička intervencija, recept, kontaktna sočiva</t>
  </si>
  <si>
    <t>81833-12</t>
  </si>
  <si>
    <t>Oftalmološka optička intervencija, izdavanje, prizme</t>
  </si>
  <si>
    <t>81833-20</t>
  </si>
  <si>
    <t>Vežba, konvergencije</t>
  </si>
  <si>
    <t>81833-27</t>
  </si>
  <si>
    <t>Oftalmološka okluzija, u cilju vizuelno-senzornog razvoja-tretmana ambliopije</t>
  </si>
  <si>
    <t>81833-28</t>
  </si>
  <si>
    <t>Oftalmološka okluzija, u cilju oslobađanja od subjektivnih tegoba (dvostruke slike, anizeikonija ...)</t>
  </si>
  <si>
    <t>81833-31</t>
  </si>
  <si>
    <t>Vežba za osobe sa oštećenjem vida, osvetljavanje</t>
  </si>
  <si>
    <t>81833-32</t>
  </si>
  <si>
    <t>Rehabilitacija za sa oštećenjem vida, vizuelna pomagala osobe sa oštećenjem vida, vizuelna pomagala</t>
  </si>
  <si>
    <t>81833-42</t>
  </si>
  <si>
    <t>Intervencija uz upotrebu dijagnostičkih oftamoloških lekova</t>
  </si>
  <si>
    <t>81833-44</t>
  </si>
  <si>
    <t xml:space="preserve">Oftalmološka optička intervencija, recept, vidno pomagalo za vrlo niske stepene vidne oštrine (slabovidost) </t>
  </si>
  <si>
    <t>81835-02</t>
  </si>
  <si>
    <t>Pupilometrija</t>
  </si>
  <si>
    <t>90088-001</t>
  </si>
  <si>
    <t>Širmerov (Schirmer) test</t>
  </si>
  <si>
    <t>92016-00</t>
  </si>
  <si>
    <t xml:space="preserve">Tonometrija </t>
  </si>
  <si>
    <t>92018-00</t>
  </si>
  <si>
    <t>Ispitivanje kolornog vida</t>
  </si>
  <si>
    <t>92025-00</t>
  </si>
  <si>
    <t>Ispiranje oka</t>
  </si>
  <si>
    <t>92079-00</t>
  </si>
  <si>
    <t>Zamena cevi enterostome tankog creva</t>
  </si>
  <si>
    <t>92204-00</t>
  </si>
  <si>
    <t>Neinvazivni dijagnostički testovi, merenja ili istraživanja, neklasifikovano na drugom mestu</t>
  </si>
  <si>
    <t>92513-10</t>
  </si>
  <si>
    <t xml:space="preserve">Infiltracija lokalnog anestetika, ASA 10 </t>
  </si>
  <si>
    <t>96008-00</t>
  </si>
  <si>
    <t>Neurološka procena</t>
  </si>
  <si>
    <t>96018-00</t>
  </si>
  <si>
    <t>Procena vaskularnog sistema</t>
  </si>
  <si>
    <t>96021-00</t>
  </si>
  <si>
    <t>Procena samostalnosti</t>
  </si>
  <si>
    <t>96022-00</t>
  </si>
  <si>
    <t xml:space="preserve">Procena održavanja zdravlja ili oporavka </t>
  </si>
  <si>
    <t>96023-00</t>
  </si>
  <si>
    <t>Procena starenja</t>
  </si>
  <si>
    <t>96024-00</t>
  </si>
  <si>
    <t xml:space="preserve">Procena potrebe za uređajem ili opremom koja služi kao pomoć </t>
  </si>
  <si>
    <t>96027-00</t>
  </si>
  <si>
    <t xml:space="preserve">Procena uzimanja propisanih lekova </t>
  </si>
  <si>
    <t>96035-00</t>
  </si>
  <si>
    <t>Genetska procena</t>
  </si>
  <si>
    <t>96037-00</t>
  </si>
  <si>
    <t xml:space="preserve">Ostale procene, konsultacije ili evaluacije </t>
  </si>
  <si>
    <t>96038-00</t>
  </si>
  <si>
    <t>Merenje oštrine vida</t>
  </si>
  <si>
    <t>96069-00</t>
  </si>
  <si>
    <t>Savetovanje ili podučavanje o gubitku vida ili vidnim poremećajima</t>
  </si>
  <si>
    <t>96070-00</t>
  </si>
  <si>
    <t xml:space="preserve">Savetovanje ili podučavanje o glasu, govoru, rečitosti ili jeziku </t>
  </si>
  <si>
    <t>96072-00</t>
  </si>
  <si>
    <t xml:space="preserve"> Savetovanje ili podučavanje o propisanim/samoizabranim lekovima</t>
  </si>
  <si>
    <t>96079-00</t>
  </si>
  <si>
    <t xml:space="preserve">Situaciono/profesionalno savetovanje ili podučavanje </t>
  </si>
  <si>
    <t>96156-00</t>
  </si>
  <si>
    <t xml:space="preserve">Terapijsko zatvaranje oka zavojem </t>
  </si>
  <si>
    <t>96199-07</t>
  </si>
  <si>
    <t>Intravensko davanje farmakološkog sredstva, hranljiva supstanca</t>
  </si>
  <si>
    <t>96199-09</t>
  </si>
  <si>
    <t>Intravensko davanje farmakološkog sredstva, drugo i neklasifikovano farmakološko sredstvo</t>
  </si>
  <si>
    <t>96200-03</t>
  </si>
  <si>
    <t>Subkutano davanje farmakološkog sredstva, steroid</t>
  </si>
  <si>
    <t>600339</t>
  </si>
  <si>
    <t>11600-02</t>
  </si>
  <si>
    <t>13706-01</t>
  </si>
  <si>
    <t>13815-00</t>
  </si>
  <si>
    <t>13815-01</t>
  </si>
  <si>
    <t>16514-01</t>
  </si>
  <si>
    <t>16520-02</t>
  </si>
  <si>
    <t>22007-00</t>
  </si>
  <si>
    <t>34530-04</t>
  </si>
  <si>
    <t>81849-01</t>
  </si>
  <si>
    <t>90220-00</t>
  </si>
  <si>
    <t>92036-00</t>
  </si>
  <si>
    <t>92044-00</t>
  </si>
  <si>
    <t>92052-00</t>
  </si>
  <si>
    <t>92053-00</t>
  </si>
  <si>
    <t>92062-00</t>
  </si>
  <si>
    <t>92500-00</t>
  </si>
  <si>
    <t>92500-01</t>
  </si>
  <si>
    <t>92500-02</t>
  </si>
  <si>
    <t>92508-19</t>
  </si>
  <si>
    <t>92508-20</t>
  </si>
  <si>
    <t>92508-29</t>
  </si>
  <si>
    <t>92508-39</t>
  </si>
  <si>
    <t>92514-10</t>
  </si>
  <si>
    <t>92514-19</t>
  </si>
  <si>
    <t>92514-20</t>
  </si>
  <si>
    <t>92514-29</t>
  </si>
  <si>
    <t>92514-30</t>
  </si>
  <si>
    <t>92514-39</t>
  </si>
  <si>
    <t>92514-40</t>
  </si>
  <si>
    <t>92514-50</t>
  </si>
  <si>
    <t>92515-10</t>
  </si>
  <si>
    <t>92515-19</t>
  </si>
  <si>
    <t>92515-20</t>
  </si>
  <si>
    <t>92515-29</t>
  </si>
  <si>
    <t>92515-30</t>
  </si>
  <si>
    <t>92515-39</t>
  </si>
  <si>
    <t>92515-40</t>
  </si>
  <si>
    <t>92518-01</t>
  </si>
  <si>
    <t>96130-00</t>
  </si>
  <si>
    <t>96197-00</t>
  </si>
  <si>
    <t>96197-01</t>
  </si>
  <si>
    <t>96197-08</t>
  </si>
  <si>
    <t>96197-09</t>
  </si>
  <si>
    <t>96199-01</t>
  </si>
  <si>
    <t>96199-02</t>
  </si>
  <si>
    <t>96199-04</t>
  </si>
  <si>
    <t>96199-08</t>
  </si>
  <si>
    <t>96203-09</t>
  </si>
  <si>
    <t>Rana rehabilitacija nakon abdominalnih hirurških intervencija</t>
  </si>
  <si>
    <t>Praćenje centralnog venskog pritiska</t>
  </si>
  <si>
    <t xml:space="preserve">Transfuzija pune krvi </t>
  </si>
  <si>
    <t>Centralna venska kateterizacija</t>
  </si>
  <si>
    <t xml:space="preserve">Perkutana centralna venska kateterizacija </t>
  </si>
  <si>
    <t>Eksterni CTG monitoring fetusa</t>
  </si>
  <si>
    <t>Elektivni carski rez sa rezom na donjem segmentu materice</t>
  </si>
  <si>
    <t xml:space="preserve">Endotrahealna intubacija, jednolumenski tubus </t>
  </si>
  <si>
    <t>Uklanjanje venskog katetera</t>
  </si>
  <si>
    <t>Oksimetrija</t>
  </si>
  <si>
    <t>Kateterizacija/kanilacija ostalih vena</t>
  </si>
  <si>
    <t xml:space="preserve"> Plasiranje nazogastrične sonde</t>
  </si>
  <si>
    <t xml:space="preserve">Ostale terapije obogaćivanja kiseonika/om </t>
  </si>
  <si>
    <t xml:space="preserve"> Kardiopulmonalna reanimacija</t>
  </si>
  <si>
    <t xml:space="preserve">Zatvorena masaža srca </t>
  </si>
  <si>
    <t>Transfuzija krvnih komponenti i derivata</t>
  </si>
  <si>
    <t>Rutinska preoperativna anesteziološka procena</t>
  </si>
  <si>
    <t>Produžena preoperativna anesteziološka procena</t>
  </si>
  <si>
    <t>Hitna preoperativna anesteziološka procena</t>
  </si>
  <si>
    <t>Neuraksijalna blokada, ASA 19</t>
  </si>
  <si>
    <t>Neuraksijalna blokada, ASA 20</t>
  </si>
  <si>
    <t>Neuraksijalna blokada, ASA 29</t>
  </si>
  <si>
    <t>Neuraksijalna blokada, ASA 39</t>
  </si>
  <si>
    <t>Opšta anestezija, ASA 10</t>
  </si>
  <si>
    <t>Opšta anestezija, ASA 19</t>
  </si>
  <si>
    <t>Opšta anestezija, ASA 20</t>
  </si>
  <si>
    <t>Opšta anestezija, ASA 29</t>
  </si>
  <si>
    <t>Opšta anestezija, ASA 30</t>
  </si>
  <si>
    <t>Opšta anestezija, ASA 39</t>
  </si>
  <si>
    <t>Opšta anestezija, ASA 40</t>
  </si>
  <si>
    <t>Opšta anestezija, ASA 50</t>
  </si>
  <si>
    <t>Sedacija, ASA 10</t>
  </si>
  <si>
    <t>Sedacija, ASA 19</t>
  </si>
  <si>
    <t>Sedacija, ASA 20</t>
  </si>
  <si>
    <t>Sedacija, ASA 29</t>
  </si>
  <si>
    <t>Sedacija, ASA 30</t>
  </si>
  <si>
    <t>Sedacija, ASA 39</t>
  </si>
  <si>
    <t>Sedacija, ASA 40</t>
  </si>
  <si>
    <t>Intravenska post-proceduralna infuzija analgetika</t>
  </si>
  <si>
    <t xml:space="preserve"> Uvežbavanje veština u aktivnostima povezanim sa položajem tela/mobilnošću/pokretom </t>
  </si>
  <si>
    <t>Intramuskularno davanje farmakološkog sredstva, antineoplastično sredstvo</t>
  </si>
  <si>
    <t>Intramuskularno davanje farmakološkog sredstva, trombolitičko sredstvo</t>
  </si>
  <si>
    <t>Intramuskularno davanje farmakološkog sredstva, elektrolit</t>
  </si>
  <si>
    <t>Intramuskularno davanje farmakološkog sredstva, drugo i nenaznačeno farmakološko sredstvo</t>
  </si>
  <si>
    <t>Intravensko davanje farmakološkog sredstva, trombolitičko sredstvo</t>
  </si>
  <si>
    <t>Intravensko davanje farmakološkog sredstva, anti-infektivno sredstvo</t>
  </si>
  <si>
    <t>Intravensko davanje farmakološkog sredstva, antidot</t>
  </si>
  <si>
    <t>Intravensko davanje farmakološkog sredstva, elektrolit</t>
  </si>
  <si>
    <t>Oralno davanje farmakološkog sredstva, drugo i neklasifikovano farmakološko sredstvo</t>
  </si>
  <si>
    <t>600011</t>
  </si>
  <si>
    <t>Elektrostimulacija *</t>
  </si>
  <si>
    <t>600012</t>
  </si>
  <si>
    <t>Interferentne struje</t>
  </si>
  <si>
    <t>600015</t>
  </si>
  <si>
    <t>Stabilna galvanizacija</t>
  </si>
  <si>
    <t>600016</t>
  </si>
  <si>
    <t>Dijadinamičke struje</t>
  </si>
  <si>
    <t>600021</t>
  </si>
  <si>
    <t>Subakvalni ultrazvuk</t>
  </si>
  <si>
    <t>600023</t>
  </si>
  <si>
    <t>Elektromagnetno polje</t>
  </si>
  <si>
    <t>600111</t>
  </si>
  <si>
    <t>Vežbe hoda u razboju</t>
  </si>
  <si>
    <t>600112</t>
  </si>
  <si>
    <t>Aktivne vežbe sa pomagalima</t>
  </si>
  <si>
    <t>600114</t>
  </si>
  <si>
    <t>Korektivne vežbe pred ogledalom</t>
  </si>
  <si>
    <t>600115</t>
  </si>
  <si>
    <t>Obuka zaštitnim pokretima i položajima tela kod diskopatičara</t>
  </si>
  <si>
    <t>600116</t>
  </si>
  <si>
    <t>Vežbe za reumatoidni artritis</t>
  </si>
  <si>
    <t>600120</t>
  </si>
  <si>
    <t>Aktivne segmentne vežbe sa otporom</t>
  </si>
  <si>
    <t>600122</t>
  </si>
  <si>
    <t>Pasivne segmentne vežbe</t>
  </si>
  <si>
    <t>600173</t>
  </si>
  <si>
    <t>Vežbe pacijenata sa paraplegijom ili hemiplegijom</t>
  </si>
  <si>
    <t>600351</t>
  </si>
  <si>
    <t>Vežbe kod deformiteta kičmenog stuba kod dece</t>
  </si>
  <si>
    <t>11713-00</t>
  </si>
  <si>
    <t>Snimanje prosečnog signala EKG-a</t>
  </si>
  <si>
    <t>22065-00</t>
  </si>
  <si>
    <t>Terapija hladnoćom</t>
  </si>
  <si>
    <t>36800-00</t>
  </si>
  <si>
    <t>Kateterizacija mokraćne bešike – kroz uretru</t>
  </si>
  <si>
    <t>81880-00</t>
  </si>
  <si>
    <t>Tretman Bioptron lampom</t>
  </si>
  <si>
    <t>92178-00</t>
  </si>
  <si>
    <t>Terapija toplotom</t>
  </si>
  <si>
    <t>96075-00</t>
  </si>
  <si>
    <t xml:space="preserve">Savetovanje ili podučavanje o brizi o samom sebi </t>
  </si>
  <si>
    <t>96076-00</t>
  </si>
  <si>
    <t xml:space="preserve"> Savetovanje ili podučavanje o održavanju zdravlja i oporavku </t>
  </si>
  <si>
    <t>96115-00</t>
  </si>
  <si>
    <t>Terapija mišića lica/temporomandibularnog zgloba vežbanjem</t>
  </si>
  <si>
    <t>96118-00</t>
  </si>
  <si>
    <t>Terapija ramenog zgloba vežbanjem</t>
  </si>
  <si>
    <t>96119-00</t>
  </si>
  <si>
    <t xml:space="preserve"> Terapija grudnih ili trbušnih mišića vežbanjem</t>
  </si>
  <si>
    <t>96120-00</t>
  </si>
  <si>
    <t>Terapija mišića leđa ili vrata vežbanjem</t>
  </si>
  <si>
    <t>96121-00</t>
  </si>
  <si>
    <t>Terapija mišića ruku vežbanjem</t>
  </si>
  <si>
    <t>96122-00</t>
  </si>
  <si>
    <t xml:space="preserve"> Terapija lakatnog zgloba vežbanjem </t>
  </si>
  <si>
    <t>96123-00</t>
  </si>
  <si>
    <t>Terapija mišića ruku, ručnog zgloba ili zglobova prstiju vežbanjem</t>
  </si>
  <si>
    <t>96124-00</t>
  </si>
  <si>
    <t>Terapija zgloba kuka vežbanjem</t>
  </si>
  <si>
    <t>96125-00</t>
  </si>
  <si>
    <t xml:space="preserve">Terapija mišića karličnog dna vežbanjem </t>
  </si>
  <si>
    <t>96126-00</t>
  </si>
  <si>
    <t>Terapija mišića nogu vežbanjem</t>
  </si>
  <si>
    <t>96127-00</t>
  </si>
  <si>
    <t xml:space="preserve">Terapija zgloba kolena vežbanjem </t>
  </si>
  <si>
    <t>96128-00</t>
  </si>
  <si>
    <t>Terapija mišića stopala, nožnog zgloba ili zglobova prstiju vežbanjem</t>
  </si>
  <si>
    <t>96154-00</t>
  </si>
  <si>
    <t>Terapijski ultrazvuk</t>
  </si>
  <si>
    <t>96155-00</t>
  </si>
  <si>
    <t xml:space="preserve"> Terapija stimulacijom, neklasifikovana na drugom mestu</t>
  </si>
  <si>
    <t>96162-00</t>
  </si>
  <si>
    <t>Terapeutska masaža ili manipulacija vezivnog/mekog tkiva, neklasifikovanog na drugom mestu</t>
  </si>
  <si>
    <t>96175-00</t>
  </si>
  <si>
    <t>Mentalna/bihejvioralna procena</t>
  </si>
  <si>
    <t>96200-01</t>
  </si>
  <si>
    <t>Subkutano davanje farmakološkog sredstva, trombolitičko sredstvo</t>
  </si>
  <si>
    <t>130207</t>
  </si>
  <si>
    <t>Uzimanje materijala sa kože i vidljivih sluzokoža za mikrološki, bakteriološki i citološki pregled</t>
  </si>
  <si>
    <t>13312-00</t>
  </si>
  <si>
    <t xml:space="preserve">Vađenje krvi novorođenčeta u dijagnostičke svrhe </t>
  </si>
  <si>
    <t>55028-00</t>
  </si>
  <si>
    <t>Ultrazvučni pregled glave</t>
  </si>
  <si>
    <t>90467-00</t>
  </si>
  <si>
    <t>Spontani porođaj kod temenog položaja</t>
  </si>
  <si>
    <t>90472-00</t>
  </si>
  <si>
    <t>Epiziotomija</t>
  </si>
  <si>
    <t>90481-00</t>
  </si>
  <si>
    <t>Sutura povreda perineuma prvog ili drugog stepena</t>
  </si>
  <si>
    <t>90677-00</t>
  </si>
  <si>
    <t>Ostale procedure fototerapije, na koži</t>
  </si>
  <si>
    <t>96171-00</t>
  </si>
  <si>
    <t>Pratnja ili transport klijenta</t>
  </si>
  <si>
    <t>96197-02</t>
  </si>
  <si>
    <t>Intramuskularno davanje farmakološkog sredstva, anti-infektivno sredstvo</t>
  </si>
  <si>
    <t>96200-00</t>
  </si>
  <si>
    <t>Subkutano davanje farmakološkog sredstva, antineoplastično sredstvo</t>
  </si>
  <si>
    <t>96200-02</t>
  </si>
  <si>
    <t>Subkutano davanje farmakološkog sredstva, anti-infektivno sredstvo</t>
  </si>
  <si>
    <t>96200-09</t>
  </si>
  <si>
    <t>Subkutano davanje farmakološkog sredstva, drugo i neklasifikovano farmakkološko sredstvo</t>
  </si>
  <si>
    <t>090001</t>
  </si>
  <si>
    <t>Površinska individualna psihoterapija</t>
  </si>
  <si>
    <t>090023</t>
  </si>
  <si>
    <t>Informativni intervju psihijatra</t>
  </si>
  <si>
    <t>090207</t>
  </si>
  <si>
    <t>Planirani intervju</t>
  </si>
  <si>
    <t>260076</t>
  </si>
  <si>
    <t>Uzorkovanje i slanje materijala za laboratorijsko ispitivanje</t>
  </si>
  <si>
    <t>13706-02</t>
  </si>
  <si>
    <t xml:space="preserve">Transfuzija eritrocita </t>
  </si>
  <si>
    <t>92008-00</t>
  </si>
  <si>
    <t>Kombinovana rehabilitacija od alkohola i droga</t>
  </si>
  <si>
    <t>92057-00</t>
  </si>
  <si>
    <t>Telemetrija</t>
  </si>
  <si>
    <t>96009-00</t>
  </si>
  <si>
    <t>Procena funkcije sluha</t>
  </si>
  <si>
    <t>96010-00</t>
  </si>
  <si>
    <t>Procena funkcije gutanja</t>
  </si>
  <si>
    <t>96012-00</t>
  </si>
  <si>
    <t>Procena govora</t>
  </si>
  <si>
    <t>96013-00</t>
  </si>
  <si>
    <t>Procena rečitosti</t>
  </si>
  <si>
    <t>96014-00</t>
  </si>
  <si>
    <t>Procena jezičkih sposobnosti</t>
  </si>
  <si>
    <t>96019-00</t>
  </si>
  <si>
    <t>Biomehanička procena</t>
  </si>
  <si>
    <t>96020-00</t>
  </si>
  <si>
    <t>Procena integriteta kože</t>
  </si>
  <si>
    <t>96026-00</t>
  </si>
  <si>
    <t xml:space="preserve">Procena ishrane/dnevnog unosa hrane </t>
  </si>
  <si>
    <t>96031-00</t>
  </si>
  <si>
    <t>Procena roditeljskih veština</t>
  </si>
  <si>
    <t>96032-00</t>
  </si>
  <si>
    <t>Psihosocijalna procena</t>
  </si>
  <si>
    <t>96034-00</t>
  </si>
  <si>
    <t xml:space="preserve">Procena uzimanja alkohola i ostalih droga (lekova) </t>
  </si>
  <si>
    <t>96052-00</t>
  </si>
  <si>
    <t xml:space="preserve">Prag akustičkog refleksa </t>
  </si>
  <si>
    <t>96053-00</t>
  </si>
  <si>
    <t xml:space="preserve">Test opadanja akustičkog refleksa </t>
  </si>
  <si>
    <t>96058-00</t>
  </si>
  <si>
    <t xml:space="preserve">Test opadanja osetljivosti tona </t>
  </si>
  <si>
    <t>96074-00</t>
  </si>
  <si>
    <t xml:space="preserve"> Savetovanje ili podučavanje o zavisnosti o kockanju i klađenju</t>
  </si>
  <si>
    <t>96142-00</t>
  </si>
  <si>
    <t xml:space="preserve">Uvežbavanje veština korišćenja uređaja ili opreme za pomoć </t>
  </si>
  <si>
    <t>96176-00</t>
  </si>
  <si>
    <t xml:space="preserve">Bihejvioralna terapija </t>
  </si>
  <si>
    <t>96180-00</t>
  </si>
  <si>
    <t xml:space="preserve"> Ostale psihoterapije ili psihosocijane terapije </t>
  </si>
  <si>
    <t>96199-00</t>
  </si>
  <si>
    <t>Intravensko davanje farmakološkog sredstva, antineoplastično sredstvo</t>
  </si>
  <si>
    <t>96200-06</t>
  </si>
  <si>
    <t>Subkutano davanje farmakološkog sredstva, insulin</t>
  </si>
  <si>
    <t>Продужено лечење и рехабилитација</t>
  </si>
  <si>
    <t>Анестезиологија</t>
  </si>
  <si>
    <t>Офталмологија</t>
  </si>
  <si>
    <t>090200</t>
  </si>
  <si>
    <t>Prijava i kontrolna prijava malignih, infektivnih i neuropsijatrijskih oboljenja</t>
  </si>
  <si>
    <t>90665-00</t>
  </si>
  <si>
    <t>Obrada kože i potkožnog tkiva sa ekscizijom</t>
  </si>
  <si>
    <t>90721-00</t>
  </si>
  <si>
    <t>Manuelni pregled dojke</t>
  </si>
  <si>
    <t>96197-03</t>
  </si>
  <si>
    <t>Intramuskularno davanje farmakološkog sredstva, steroid</t>
  </si>
  <si>
    <t>96199-03</t>
  </si>
  <si>
    <t>Intravensko davanje farmakološkog sredstva, steroid</t>
  </si>
  <si>
    <t>96203-00</t>
  </si>
  <si>
    <t>Oralno davanje farmakološkog sredstva, antineoplastičko sredstvo</t>
  </si>
  <si>
    <t>090002</t>
  </si>
  <si>
    <t>Dubinska individualna psihoterapija</t>
  </si>
  <si>
    <t>090004</t>
  </si>
  <si>
    <t>Informativni intervju psihologa</t>
  </si>
  <si>
    <t>090008</t>
  </si>
  <si>
    <t>Individualni psihološki tretman pacijenta</t>
  </si>
  <si>
    <t>090011</t>
  </si>
  <si>
    <t>Savetodavni intervju</t>
  </si>
  <si>
    <t>090012</t>
  </si>
  <si>
    <t>Pismeni nalaz i mišljenje psihologa</t>
  </si>
  <si>
    <t>090013</t>
  </si>
  <si>
    <t>Brza procena inteligencije</t>
  </si>
  <si>
    <t>090014</t>
  </si>
  <si>
    <t>Testovno kompletno ispitivanje inteligencije</t>
  </si>
  <si>
    <t>090017</t>
  </si>
  <si>
    <t>Eksploaracija ličnosti</t>
  </si>
  <si>
    <t>090019</t>
  </si>
  <si>
    <t>Procena organskog oštećenja</t>
  </si>
  <si>
    <t>090027</t>
  </si>
  <si>
    <t>Socijalna anketa na terenu</t>
  </si>
  <si>
    <t>090077</t>
  </si>
  <si>
    <t>Bprs skala za psihoze</t>
  </si>
  <si>
    <t>090201</t>
  </si>
  <si>
    <t>Priprema za psihološko ispitivanje</t>
  </si>
  <si>
    <t>090202</t>
  </si>
  <si>
    <t>Psihološko ispitivanje</t>
  </si>
  <si>
    <t>090203</t>
  </si>
  <si>
    <t>Analiza rezultata dobijenih psihološkim ispitivanjem, integracija i formiranje zaključaka</t>
  </si>
  <si>
    <t>090908</t>
  </si>
  <si>
    <t>Behejvior psihoterapija (individualna)</t>
  </si>
  <si>
    <t>090910</t>
  </si>
  <si>
    <t>Autogeni trening (individualni)</t>
  </si>
  <si>
    <t>11614-00</t>
  </si>
  <si>
    <t>Pregled i snimanje (sonografija) intrakranijalne arterijske cirkulacije korišćenjem transkranijalnog doplera</t>
  </si>
  <si>
    <t>13839-02</t>
  </si>
  <si>
    <t>Uzimanje uzorka krvi adrenalne vene</t>
  </si>
  <si>
    <t>14200-00</t>
  </si>
  <si>
    <t>Gastrična lavaža</t>
  </si>
  <si>
    <t>92002-00</t>
  </si>
  <si>
    <t xml:space="preserve">Rehabilitacija od alkohola </t>
  </si>
  <si>
    <t>92003-00</t>
  </si>
  <si>
    <t>Detoksikacija od alkohola</t>
  </si>
  <si>
    <t>92004-00</t>
  </si>
  <si>
    <t>Rehabilitacija i detoksikacija od alkohola</t>
  </si>
  <si>
    <t>96101-00</t>
  </si>
  <si>
    <t>Kognitivna bihejvioralna terapija</t>
  </si>
  <si>
    <t>96132-00</t>
  </si>
  <si>
    <t>Uvežbavanje veština u vezi za sluhom</t>
  </si>
  <si>
    <t>96157-00</t>
  </si>
  <si>
    <t xml:space="preserve">Drenaža respiratornog sistema, bez incizije </t>
  </si>
  <si>
    <t>96197-07</t>
  </si>
  <si>
    <t>Intramuskularno davanje farmakološkog sredstva, hranljiva supstanca</t>
  </si>
  <si>
    <t>Плућне болести</t>
  </si>
  <si>
    <t>009219</t>
  </si>
  <si>
    <t>Davanje injekcije u terapijske / dijagnostičke svrhe</t>
  </si>
  <si>
    <t>090050</t>
  </si>
  <si>
    <t>Ispitivanje koordinacije pokreta</t>
  </si>
  <si>
    <t>090058</t>
  </si>
  <si>
    <t>Nalaz i mišljenje na osnovu uvida u medicinsku dokumentaciju u ostalim slučajevima</t>
  </si>
  <si>
    <t>241021</t>
  </si>
  <si>
    <t>Savetovanje ili informisanje pacijenta o primeni propisanog leka</t>
  </si>
  <si>
    <t>241029</t>
  </si>
  <si>
    <t>Prijavljivanje neželjene reakcije pacijenta na lek</t>
  </si>
  <si>
    <t>250107</t>
  </si>
  <si>
    <t>Izrada individualnih izveštaja (izveštaji o hospitalizaciji, prijava porođaja, prijava pobačaja, potvrda o smrti, prijava zarazne bolesti, prijava malignog oboljenja i drugo)</t>
  </si>
  <si>
    <t>11500-00</t>
  </si>
  <si>
    <t>Bronhospirometrija</t>
  </si>
  <si>
    <t>11506-00</t>
  </si>
  <si>
    <t>Ostala merenja respiratorne funkcije</t>
  </si>
  <si>
    <t>12000-00</t>
  </si>
  <si>
    <t>Test kožne osetljivosti sa ≤ 20 alergena</t>
  </si>
  <si>
    <t>Anorektalni pregled</t>
  </si>
  <si>
    <t>38800-00</t>
  </si>
  <si>
    <t>Dijagnostička torakocenteza</t>
  </si>
  <si>
    <t>38803-00</t>
  </si>
  <si>
    <t>Terapijska torakocenteza</t>
  </si>
  <si>
    <t>81846-01</t>
  </si>
  <si>
    <t xml:space="preserve">Rinoalergološko ispitivanje standardnim respiratornim alergenima </t>
  </si>
  <si>
    <t>96067-00</t>
  </si>
  <si>
    <t>Savetovanje ili podučavanje o ishrani/dnevnom unosu hrane</t>
  </si>
  <si>
    <t>96095-00</t>
  </si>
  <si>
    <t>Podrška terapeutskoj dijeti</t>
  </si>
  <si>
    <t>96199-06</t>
  </si>
  <si>
    <t>Intravensko davanje farmakološkog sredstva, insulin</t>
  </si>
  <si>
    <t>96203-01</t>
  </si>
  <si>
    <t>Oralno davanje farmakološkog sredstva, trombolitičko sredstvo</t>
  </si>
  <si>
    <t>96203-02</t>
  </si>
  <si>
    <t>Oralno davanje farmakološkog sredstva, anti-infektivno sredstvo</t>
  </si>
  <si>
    <t>96203-03</t>
  </si>
  <si>
    <t>Oralno davanje farmakološkog sredstva, steroid</t>
  </si>
  <si>
    <t>96203-06</t>
  </si>
  <si>
    <t>Oralno davanje farmakološkog sredstva, insulin</t>
  </si>
  <si>
    <t>11503-04</t>
  </si>
  <si>
    <t xml:space="preserve">Test opterećenja u svrhu procene respiratornog statusa </t>
  </si>
  <si>
    <t>11709-00</t>
  </si>
  <si>
    <t xml:space="preserve">Holter ambulantno kontinuirano EKG snimanje </t>
  </si>
  <si>
    <t>41647-01</t>
  </si>
  <si>
    <t>Toaleta uva, dvostrano</t>
  </si>
  <si>
    <t>81846-00</t>
  </si>
  <si>
    <t>Rinoalegološki pregled</t>
  </si>
  <si>
    <t>81942-00</t>
  </si>
  <si>
    <t>Strejn (strain), strejn-rejt (strain-rate) ehokardiografski pregled</t>
  </si>
  <si>
    <t>90119-00</t>
  </si>
  <si>
    <t>Otoskopija</t>
  </si>
  <si>
    <t>92043-00</t>
  </si>
  <si>
    <t xml:space="preserve"> Primena leka za respiratorni sistem pomoću nebulizatora</t>
  </si>
  <si>
    <t>96197-04</t>
  </si>
  <si>
    <t>Intramuskularno davanje farmakološkog sredstva, antidot</t>
  </si>
  <si>
    <t>96198-06</t>
  </si>
  <si>
    <t>Intratekalno davanje farmakološkog sredstva, insulin</t>
  </si>
  <si>
    <t>96201-09</t>
  </si>
  <si>
    <t>Intrakavitarno davanje farmakološkog sredstva, drugo i neklasifikovano farmakološko sredstvo</t>
  </si>
  <si>
    <t>96203-04</t>
  </si>
  <si>
    <t>Oralno davanje farmakološkog sredstva, antidot</t>
  </si>
  <si>
    <t>96205-00</t>
  </si>
  <si>
    <t>Neki drugi način davanja farmakološkog sredstva, antineoplastičko sredstvo</t>
  </si>
  <si>
    <t>96205-09</t>
  </si>
  <si>
    <t>Neki drugi način davanja farmakološkog sredstva, drugo i neklasifikovano farmakološko sredstvo</t>
  </si>
  <si>
    <t>96206-09</t>
  </si>
  <si>
    <t>Nenaznačen način davanja farmakološkog sredstva, drugo i neklasifikovano farmakološko sredstvo</t>
  </si>
  <si>
    <t>Интерно</t>
  </si>
  <si>
    <t>241024</t>
  </si>
  <si>
    <t>Konsultacija sa lekarima vezana za farmakoterapiju (uslugu obavlja specijalista)</t>
  </si>
  <si>
    <t>241027</t>
  </si>
  <si>
    <t>Praćenje terapijskog delovanja leka (uslugu obavlja specijalista)</t>
  </si>
  <si>
    <t>250103</t>
  </si>
  <si>
    <t>Otvaranje medicinske dokumentacije ili upisivanje u zdravstvenu dokumentaciju</t>
  </si>
  <si>
    <t>600808</t>
  </si>
  <si>
    <t>Rani rehabilitacioni tretman u koronarnoj i postkoronarnoj jedinici kod pacijenata sa akutnim infarktom miokarda</t>
  </si>
  <si>
    <t>600809</t>
  </si>
  <si>
    <t>Preoperativni i rani rehabilitacioni tretman pacijenata nakon implantacije aortokoronarnog bajpasa grafta ili veštačkih zalistaka</t>
  </si>
  <si>
    <t>11312-00</t>
  </si>
  <si>
    <t>Audiometrija, vazdušna i koštana sprovodljivost, standardna tehnika</t>
  </si>
  <si>
    <t>11333-00</t>
  </si>
  <si>
    <t>Kalorički test čula za ravnotežu</t>
  </si>
  <si>
    <t>11712-00</t>
  </si>
  <si>
    <t>Kardiovaskularni stres test –test opterećenja</t>
  </si>
  <si>
    <t>13400-00</t>
  </si>
  <si>
    <t xml:space="preserve"> Kardioverzija</t>
  </si>
  <si>
    <t>13706-00</t>
  </si>
  <si>
    <t>Transplantacija alogene koštane srži ili matične ćelije, od srodnog podudarnog davaoca</t>
  </si>
  <si>
    <t>13706-03</t>
  </si>
  <si>
    <t>Transfuzija trombocita</t>
  </si>
  <si>
    <t>13757-00</t>
  </si>
  <si>
    <t>Terapijska venesekcija</t>
  </si>
  <si>
    <t>30075-00</t>
  </si>
  <si>
    <t>Biopsija limfnog čvora</t>
  </si>
  <si>
    <t>30075-01</t>
  </si>
  <si>
    <t>Biopsija mekog tkiva</t>
  </si>
  <si>
    <t>30075-12</t>
  </si>
  <si>
    <t>Biopsija želuca</t>
  </si>
  <si>
    <t>30075-14</t>
  </si>
  <si>
    <t>Biopsija debelog creva</t>
  </si>
  <si>
    <t>30090-00</t>
  </si>
  <si>
    <t>Perkutana biopsija pleure iglom</t>
  </si>
  <si>
    <t>30094-10</t>
  </si>
  <si>
    <t>Perkutana [pomoću igle] biopsija tiroidne žlezde</t>
  </si>
  <si>
    <t>30375-29</t>
  </si>
  <si>
    <t>Privremena ileostoma</t>
  </si>
  <si>
    <t>30406-00</t>
  </si>
  <si>
    <t xml:space="preserve">Abdominalna paracenteza </t>
  </si>
  <si>
    <t>30473-00</t>
  </si>
  <si>
    <t>Panendoskopija do duodenuma</t>
  </si>
  <si>
    <t>30473-01</t>
  </si>
  <si>
    <t>Panendoskopija do duodenuma sa biopsijom</t>
  </si>
  <si>
    <t>30478-00</t>
  </si>
  <si>
    <t xml:space="preserve">Panendoskopija do duodenuma sa odstranjenjem stranog tela </t>
  </si>
  <si>
    <t>31205-00</t>
  </si>
  <si>
    <t>Ekscizija lezije(a) na koži i potkožnom tkivu ostalih oblasti</t>
  </si>
  <si>
    <t>Fiberoptička kolonoskopija do hepatičke fleksure</t>
  </si>
  <si>
    <t>Fiberoptička kolonoskopija do hepatičke fleksure sa biopsijom</t>
  </si>
  <si>
    <t>81845-04</t>
  </si>
  <si>
    <t>Vestibulospinalni testovi - Rombergov (Romberg), „past pointing“</t>
  </si>
  <si>
    <t>81845-05</t>
  </si>
  <si>
    <t>Test spontanog nistagmusa sa Frenzelovim naočarima i fiksacionog nistagmusa</t>
  </si>
  <si>
    <t>92010-00</t>
  </si>
  <si>
    <t xml:space="preserve">Kombinovana rehabilitacija i detoksikacija od alkohola i droga </t>
  </si>
  <si>
    <t>92055-00</t>
  </si>
  <si>
    <t xml:space="preserve">Ostale konverzije srčanog ritma </t>
  </si>
  <si>
    <t>92060-00</t>
  </si>
  <si>
    <t xml:space="preserve"> Transfuzija autologne krvi </t>
  </si>
  <si>
    <t>92063-00</t>
  </si>
  <si>
    <t xml:space="preserve">Transfuzija plazma ekspandera </t>
  </si>
  <si>
    <t>92084-00</t>
  </si>
  <si>
    <t>Uklanjanje cevi iz debelog creva ili apendiksa</t>
  </si>
  <si>
    <t>92119-00</t>
  </si>
  <si>
    <t xml:space="preserve">Uklanjanje ostalih drenažnih sistema urinarnog sistema </t>
  </si>
  <si>
    <t>92200-00</t>
  </si>
  <si>
    <t>Uklanjanje šavova, neklasifikovanih na drugom mestu</t>
  </si>
  <si>
    <t>96073-00</t>
  </si>
  <si>
    <t>Savetovanje ili podučavanje o štetnosti supstanci koje uzrokuju zavisnost</t>
  </si>
  <si>
    <t>L000232</t>
  </si>
  <si>
    <t>BNP (Brain natriuretic peptide, moždani natriuretski peptid) u krvi - POCT metodom</t>
  </si>
  <si>
    <t>L000604</t>
  </si>
  <si>
    <t>Kreatin kinaza CK-MB u krvi - POCT metodom</t>
  </si>
  <si>
    <t>L000646</t>
  </si>
  <si>
    <t>Mioglobin (Mb) u krvi - POCT metodom</t>
  </si>
  <si>
    <t>L000836</t>
  </si>
  <si>
    <t xml:space="preserve">Troponin I u krvi - POCT metodom </t>
  </si>
  <si>
    <t>Гинекологија и акушерство</t>
  </si>
  <si>
    <t>16520-00</t>
  </si>
  <si>
    <t>Elektivni klasični carski rez</t>
  </si>
  <si>
    <t>16520-01</t>
  </si>
  <si>
    <t>Hitan klasični carski rez</t>
  </si>
  <si>
    <t>16520-03</t>
  </si>
  <si>
    <t>Hitan carski rez sa rezom na donjem segmentu materice</t>
  </si>
  <si>
    <t>16564-00</t>
  </si>
  <si>
    <t>Postpartalna evakuacija sadržaja materice kiretažom i dilatacijom cervikalnog kanala</t>
  </si>
  <si>
    <t>16571-00</t>
  </si>
  <si>
    <t>Sutura rupture grlića materice nakon porođaja</t>
  </si>
  <si>
    <t>16573-00</t>
  </si>
  <si>
    <t>Sutura rascepa perineuma trećeg ili četvrtog stepena</t>
  </si>
  <si>
    <t>30378-00</t>
  </si>
  <si>
    <t>Odvajanje abdominalnih priraslica</t>
  </si>
  <si>
    <t>30390-00</t>
  </si>
  <si>
    <t>Laparoskopija</t>
  </si>
  <si>
    <t>30393-00</t>
  </si>
  <si>
    <t>Laparoskopsko odvajanje abdominalnih priraslica</t>
  </si>
  <si>
    <t>30403-03</t>
  </si>
  <si>
    <t>Ponovno zatvaranje postoperativne disrupcije trbušnog zida</t>
  </si>
  <si>
    <t>35533-00</t>
  </si>
  <si>
    <t>Vulvoplastika</t>
  </si>
  <si>
    <t>35570-00</t>
  </si>
  <si>
    <t>Reparacija prednjeg dela vagine, vaginalni pristup</t>
  </si>
  <si>
    <t>35571-00</t>
  </si>
  <si>
    <t>Reparacija zadnjeg dela vagine, vaginalni pristup</t>
  </si>
  <si>
    <t>35573-00</t>
  </si>
  <si>
    <t>Reparacija prednjeg i zadnjeg dela vagine, vaginalni pristup</t>
  </si>
  <si>
    <t>35618-00</t>
  </si>
  <si>
    <t>Konizacija grlića materice</t>
  </si>
  <si>
    <t>35637-07</t>
  </si>
  <si>
    <t xml:space="preserve">Laparoskopska incizija ciste ili apscesa jajnika </t>
  </si>
  <si>
    <t>35638-01</t>
  </si>
  <si>
    <t>Laparoskopska parcijalna ovariektomija</t>
  </si>
  <si>
    <t>35638-04</t>
  </si>
  <si>
    <t>Laparoskopska ovarijalna cistektomija, jednostrana</t>
  </si>
  <si>
    <t>35638-09</t>
  </si>
  <si>
    <t>Laparoskopska salpingektomija, jednostrana</t>
  </si>
  <si>
    <t>35638-10</t>
  </si>
  <si>
    <t>Laparoskopska salpingektomija, obostrana</t>
  </si>
  <si>
    <t>35638-11</t>
  </si>
  <si>
    <t>Laparoskopska salpingoovariektomija, jednostrana</t>
  </si>
  <si>
    <t>35647-00</t>
  </si>
  <si>
    <t>Ekscizija promenjenih zona grlića omčicom (LLETZ) i LOOP ekscizija LLETZ eksciziona konusna biopsija</t>
  </si>
  <si>
    <t>35649-03</t>
  </si>
  <si>
    <t>Miomektomija laparotomijom</t>
  </si>
  <si>
    <t>35653-00</t>
  </si>
  <si>
    <t>Subtotalna abdominalna histerektomija</t>
  </si>
  <si>
    <t>35653-01</t>
  </si>
  <si>
    <t>Totalna klasična abdominalna histerektomija</t>
  </si>
  <si>
    <t>35653-04</t>
  </si>
  <si>
    <t>Klasična histerektomija sa adneksektomijom</t>
  </si>
  <si>
    <t>35657-00</t>
  </si>
  <si>
    <t>Vaginalna histerektomija</t>
  </si>
  <si>
    <t>35678-00</t>
  </si>
  <si>
    <t>Laparoskopska salpingotomija sa uklanjanjem trudnoće u jajovodu</t>
  </si>
  <si>
    <t>35688-02</t>
  </si>
  <si>
    <t>Sterilizacija otvorenim abdominalnim pristupom</t>
  </si>
  <si>
    <t>35688-04</t>
  </si>
  <si>
    <t>Elektrodestrukcija jajovoda (laparotomija)</t>
  </si>
  <si>
    <t>35703-00</t>
  </si>
  <si>
    <t>Test prohodnosti jajovoda</t>
  </si>
  <si>
    <t>35713-02</t>
  </si>
  <si>
    <t>Incizija ciste ili apscesa jajnika</t>
  </si>
  <si>
    <t>35713-04</t>
  </si>
  <si>
    <t>Ovarijalna cistektomija, jednostrana</t>
  </si>
  <si>
    <t>35713-08</t>
  </si>
  <si>
    <t>Parcijalna salpingektomija, jednostrana</t>
  </si>
  <si>
    <t>35713-09</t>
  </si>
  <si>
    <t>Salpingektomija, jednostrana</t>
  </si>
  <si>
    <t>35713-11</t>
  </si>
  <si>
    <t>Salpingoovariektomija, jednostrana</t>
  </si>
  <si>
    <t>35717-00</t>
  </si>
  <si>
    <t>Ovarijalna cistektomija, obostrana</t>
  </si>
  <si>
    <t>35753-02</t>
  </si>
  <si>
    <t>Laparoskopski asistirana vaginalna histerektomija sa adneksektomijom</t>
  </si>
  <si>
    <t>ОСТАЛЕ УСЛУГЕ</t>
  </si>
  <si>
    <t>13839-01</t>
  </si>
  <si>
    <t>Uzimanje krvi iz petroznog sinusa</t>
  </si>
  <si>
    <t>15100-00</t>
  </si>
  <si>
    <t>Radiološki tretman, rendgenom, jedno polje</t>
  </si>
  <si>
    <t>16511-00</t>
  </si>
  <si>
    <t>Primena serklaža na grlić materice</t>
  </si>
  <si>
    <t>30071-00</t>
  </si>
  <si>
    <t>Biopsija kože i potkožnog tkiva</t>
  </si>
  <si>
    <t>35503-00</t>
  </si>
  <si>
    <t>Ubacivanje intrauterinog uređaja (IUD)</t>
  </si>
  <si>
    <t>35506-00</t>
  </si>
  <si>
    <t>Zamena intrauterinog uređaja</t>
  </si>
  <si>
    <t>35506-02</t>
  </si>
  <si>
    <t>Uklanjanje intrauterinog uređaja</t>
  </si>
  <si>
    <t>35507-00</t>
  </si>
  <si>
    <t xml:space="preserve">Destrukcija lezija vagine </t>
  </si>
  <si>
    <t>35507-01</t>
  </si>
  <si>
    <t>Destrukcija bradavica vulve</t>
  </si>
  <si>
    <t>35513-00</t>
  </si>
  <si>
    <t>Lečenje ciste Bartolinijeve žlezde</t>
  </si>
  <si>
    <t>35539-03</t>
  </si>
  <si>
    <t>Biopsija vagine</t>
  </si>
  <si>
    <t>35557-00</t>
  </si>
  <si>
    <t>Ekscizija lezije vagine</t>
  </si>
  <si>
    <t>35608-00</t>
  </si>
  <si>
    <t>Kauterizacija promena na grliću materice</t>
  </si>
  <si>
    <t>Biopsija grlića materice</t>
  </si>
  <si>
    <t>35611-00</t>
  </si>
  <si>
    <t>Polipektomija grlića materice</t>
  </si>
  <si>
    <t>35615-00</t>
  </si>
  <si>
    <t>Biopsija vulve</t>
  </si>
  <si>
    <t>35630-00</t>
  </si>
  <si>
    <t>Dijagnostička histeroskopija</t>
  </si>
  <si>
    <t>35633-01</t>
  </si>
  <si>
    <t>Polipektomija materice histeroskopijom</t>
  </si>
  <si>
    <t>35637-06</t>
  </si>
  <si>
    <t>Biopsija jajnika</t>
  </si>
  <si>
    <t>35640-00</t>
  </si>
  <si>
    <t xml:space="preserve">Dilatacija cervikalnog kanala i kiretaža materice </t>
  </si>
  <si>
    <t>35640-01</t>
  </si>
  <si>
    <t>Kiretaža materice bez dilatacije cervikalnog kanala</t>
  </si>
  <si>
    <t>35640-02</t>
  </si>
  <si>
    <t>Dilatacija grlića materice</t>
  </si>
  <si>
    <t>35640-03</t>
  </si>
  <si>
    <t xml:space="preserve">Sukciona kiretaža materice </t>
  </si>
  <si>
    <t>35643-03</t>
  </si>
  <si>
    <t xml:space="preserve">Dilatacija i evakuacija sadržaja materice </t>
  </si>
  <si>
    <t>55700-00</t>
  </si>
  <si>
    <t>Ultrazvučni pregled zbog detekcije abnormalnosti fetusa</t>
  </si>
  <si>
    <t>55700-01</t>
  </si>
  <si>
    <t>Ultrazvučni pregled zbog merenja rasta fetusa</t>
  </si>
  <si>
    <t>55700-02</t>
  </si>
  <si>
    <t>Ultrazvučni pregled abdomena ili pelvisa zbog ostalih stanja povezanih sa trudnoćom</t>
  </si>
  <si>
    <t>55731-00</t>
  </si>
  <si>
    <t>Ultrazvučni pregled ženskog pelvisa</t>
  </si>
  <si>
    <t>59712-00</t>
  </si>
  <si>
    <t>Histerosalpingografija</t>
  </si>
  <si>
    <t>81858-19</t>
  </si>
  <si>
    <t>Test oralnog opterećenja glukozom (OGTT test)</t>
  </si>
  <si>
    <t>90440-00</t>
  </si>
  <si>
    <t xml:space="preserve">Ekscizija lezija vulve </t>
  </si>
  <si>
    <t>90462-00</t>
  </si>
  <si>
    <t>Indukcija pobačaja prostaglandinskom vaginaletom</t>
  </si>
  <si>
    <t>90465-00</t>
  </si>
  <si>
    <t>Indukcija porođaja oksitocinom</t>
  </si>
  <si>
    <t>90465-01</t>
  </si>
  <si>
    <t>Indukcija porođaja prostaglandinom</t>
  </si>
  <si>
    <t>90465-03</t>
  </si>
  <si>
    <t xml:space="preserve">Indukcija porođaja prekidanjem plodovih ovojaka </t>
  </si>
  <si>
    <t>90465-05</t>
  </si>
  <si>
    <t>Konzervativna i instrumentalna indukcija porođaja</t>
  </si>
  <si>
    <t>90466-00</t>
  </si>
  <si>
    <t>Aktivno vođenje porođaja primenom lekova</t>
  </si>
  <si>
    <t>90466-01</t>
  </si>
  <si>
    <t>Aktivno vođenje porođaja akušerskim intervencijama</t>
  </si>
  <si>
    <t>90466-02</t>
  </si>
  <si>
    <t>Vođenje porođaja medikamentnim i akušerskim intervencijama</t>
  </si>
  <si>
    <t>90469-00</t>
  </si>
  <si>
    <t>Dovršavanje porođaja vakuum ekstrakcijom</t>
  </si>
  <si>
    <t>90470-01</t>
  </si>
  <si>
    <t>Karlični porođaj uz ručnu pomoć</t>
  </si>
  <si>
    <t>90474-00</t>
  </si>
  <si>
    <t xml:space="preserve">Incizija grlića materice radi olakšavanja vaginalnog porođaja </t>
  </si>
  <si>
    <t>90479-00</t>
  </si>
  <si>
    <t>Sutura laceracije vagine nakon porođaja</t>
  </si>
  <si>
    <t>90482-00</t>
  </si>
  <si>
    <t>Manuelna ekstrakcija posteljice</t>
  </si>
  <si>
    <t>90483-00</t>
  </si>
  <si>
    <t xml:space="preserve">Postpartalna manuelna revizija materične šupljine </t>
  </si>
  <si>
    <t>92103-00</t>
  </si>
  <si>
    <t xml:space="preserve"> Vaginalno ispiranje</t>
  </si>
  <si>
    <t>92107-00</t>
  </si>
  <si>
    <t xml:space="preserve">Plasiranje ostalih vaginalnih pesara </t>
  </si>
  <si>
    <t>92116-00</t>
  </si>
  <si>
    <t xml:space="preserve">Uklanjanje ostalih uređaja iz genitalnog sistema </t>
  </si>
  <si>
    <t>92130-00</t>
  </si>
  <si>
    <t>Papanikolau (PAP) test</t>
  </si>
  <si>
    <t>92141-00</t>
  </si>
  <si>
    <t>Uklanjanje drena iz trbuha</t>
  </si>
  <si>
    <t>92199-00</t>
  </si>
  <si>
    <t>Ekstrakorporalna litotripsija šok-talasima (ESWL) na mestima koja nisu na drugom mestu klasifikovana</t>
  </si>
  <si>
    <t>96197-06</t>
  </si>
  <si>
    <t>Intramuskularno davanje farmakološkog sredstva, insulin</t>
  </si>
  <si>
    <t>96205-02</t>
  </si>
  <si>
    <t>Neki drugi način davanja farmakološkog sredstva, anti-infektivno sredstvo</t>
  </si>
  <si>
    <t>11309-00</t>
  </si>
  <si>
    <t xml:space="preserve">Audiometrija, vazdušna sprovodljivost, standardna tehnika </t>
  </si>
  <si>
    <t>11324-00</t>
  </si>
  <si>
    <t>Timpanometrija standardnim probnim tonom</t>
  </si>
  <si>
    <t>30061-01</t>
  </si>
  <si>
    <t>Uklanjanje stranog tela iz farinksa bez incizije</t>
  </si>
  <si>
    <t>30075-19</t>
  </si>
  <si>
    <t>Biopsija jezika</t>
  </si>
  <si>
    <t>30075-23</t>
  </si>
  <si>
    <t>Biopsija usne šupljine</t>
  </si>
  <si>
    <t>30075-24</t>
  </si>
  <si>
    <t>Biopsija mekog nepca</t>
  </si>
  <si>
    <t>30075-25</t>
  </si>
  <si>
    <t>Biopsija tonzila ili adenoida</t>
  </si>
  <si>
    <t>30075-26</t>
  </si>
  <si>
    <t xml:space="preserve"> Biopsija u farinksu</t>
  </si>
  <si>
    <t>30075-28</t>
  </si>
  <si>
    <t>Biopsija promena spoljašnjeg uva</t>
  </si>
  <si>
    <t>30216-02</t>
  </si>
  <si>
    <t>Ostale aspiracije iz kože i potkožnog tkiva</t>
  </si>
  <si>
    <t>30223-00</t>
  </si>
  <si>
    <t>Incizija i drenaža hematoma kože i potkožnog tkiva</t>
  </si>
  <si>
    <t>30223-01</t>
  </si>
  <si>
    <t xml:space="preserve"> Incizija i drenaža apscesa kože i potkožnog tkiva</t>
  </si>
  <si>
    <t>30223-02</t>
  </si>
  <si>
    <t>Ostale incizije i drenaže kože i potkožnog tkiva</t>
  </si>
  <si>
    <t>30223-03</t>
  </si>
  <si>
    <t>Incizija i drenaža apscesa mekog tkiva</t>
  </si>
  <si>
    <t>30278-00</t>
  </si>
  <si>
    <t>Lingvalna frenektomija</t>
  </si>
  <si>
    <t>30283-00</t>
  </si>
  <si>
    <t>Ekscizija ciste u ustima</t>
  </si>
  <si>
    <t>31230-01</t>
  </si>
  <si>
    <t>Ekscizija lezije(a) na koži i potkožnom tkivu nosa</t>
  </si>
  <si>
    <t>31230-02</t>
  </si>
  <si>
    <t>Ekscizija lezije(a) na koži i potkožnom tkivu uva</t>
  </si>
  <si>
    <t>31230-03</t>
  </si>
  <si>
    <t>Ekscizija lezije(a) na koži i potkožnom tkivu usne</t>
  </si>
  <si>
    <t>31235-00</t>
  </si>
  <si>
    <t>Ekscizija lezije(a) na koži i potkožnom tkivu ostalih oblasti na glavi</t>
  </si>
  <si>
    <t>31235-01</t>
  </si>
  <si>
    <t>Ekscizija lezije(a) na koži i potkožnom tkivu vrata</t>
  </si>
  <si>
    <t>41500-00</t>
  </si>
  <si>
    <t>Uklanjanje stranog tela iz spoljašnjeg slušnog hodnika</t>
  </si>
  <si>
    <t>41647-00</t>
  </si>
  <si>
    <t>Toaleta uva, jednostrano</t>
  </si>
  <si>
    <t>41656-00</t>
  </si>
  <si>
    <t>Hemostaza epistakse zadnjom tamponadom i/ili kauterizacijom</t>
  </si>
  <si>
    <t>41659-00</t>
  </si>
  <si>
    <t>Endonazalno uklanjanje stranog tela nosnog kavuma</t>
  </si>
  <si>
    <t>41668-00</t>
  </si>
  <si>
    <t>Endonazalna operacija nazalnih polipa</t>
  </si>
  <si>
    <t>41671-02</t>
  </si>
  <si>
    <t>Funkcionalna septoplastika</t>
  </si>
  <si>
    <t>41677-00</t>
  </si>
  <si>
    <t>Hemostaza epistakse prednjom tamponadom i/ili kauterizacijom</t>
  </si>
  <si>
    <t>41701-00</t>
  </si>
  <si>
    <t>Punkcija i lavaža paranazalnog sinusa</t>
  </si>
  <si>
    <t>41704-00</t>
  </si>
  <si>
    <t>Evakuacija sekreta iz nosa i paranazalnih sinusa kroz prirodna ušća</t>
  </si>
  <si>
    <t>41761-00</t>
  </si>
  <si>
    <t>Pregled nosne šupljine i/ili postnazalnog prostora sa biopsijom</t>
  </si>
  <si>
    <t>41789-00</t>
  </si>
  <si>
    <t>Tonzilektomija bez adenoidektomije</t>
  </si>
  <si>
    <t>41789-01</t>
  </si>
  <si>
    <t>Tonzilektomija sa adenoidektomijom</t>
  </si>
  <si>
    <t>41797-00</t>
  </si>
  <si>
    <t>Zaustavljanje hemoragije posle tonzilektomie i adenoidektomije</t>
  </si>
  <si>
    <t>41801-00</t>
  </si>
  <si>
    <t>Adenoidektomija bez tonzilektomije</t>
  </si>
  <si>
    <t>41807-00</t>
  </si>
  <si>
    <t>Incizija i drenaža peritonzilarnog apscesa</t>
  </si>
  <si>
    <t>41813-00</t>
  </si>
  <si>
    <t>Uklanjanje ciste valekule</t>
  </si>
  <si>
    <t>41816-00</t>
  </si>
  <si>
    <t>Rigidna ezofagoskopija</t>
  </si>
  <si>
    <t>41825-00</t>
  </si>
  <si>
    <t>Ekstrakcija stranog tela iz jednjaka rigidnim endoskopom</t>
  </si>
  <si>
    <t>41849-00</t>
  </si>
  <si>
    <t>Laringoskopija</t>
  </si>
  <si>
    <t>41852-00</t>
  </si>
  <si>
    <t>Laringoskopija sa uklanjanjem lezija</t>
  </si>
  <si>
    <t>41864-00</t>
  </si>
  <si>
    <t>Mikrolaringoskopija sa uklanjanjem lezija</t>
  </si>
  <si>
    <t>41881-01</t>
  </si>
  <si>
    <t>Otvorena traheostomija, stalna</t>
  </si>
  <si>
    <t>45206-09</t>
  </si>
  <si>
    <t>Jednostavan i mali lokalni režanj kože ostalih oblasti lica</t>
  </si>
  <si>
    <t>45659-00</t>
  </si>
  <si>
    <t xml:space="preserve"> Korekcija klempavog uva</t>
  </si>
  <si>
    <t>45665-00</t>
  </si>
  <si>
    <t>Klinasta ekscizija usne pune debljine</t>
  </si>
  <si>
    <t>47738-00</t>
  </si>
  <si>
    <t>Zatvorena repozicija preloma nosne kosti</t>
  </si>
  <si>
    <t>81836-01</t>
  </si>
  <si>
    <t>Procentualni gubitak sluha po Fauleru (Fowler)</t>
  </si>
  <si>
    <t>81846-15</t>
  </si>
  <si>
    <t>Određivanje eozinofila u sekretu nosa</t>
  </si>
  <si>
    <t>81887-02</t>
  </si>
  <si>
    <t>Aplikacija leka u nos</t>
  </si>
  <si>
    <t>81887-04</t>
  </si>
  <si>
    <t>Aspiracija sekreta iz nosa metodom po Precu (Proetz)</t>
  </si>
  <si>
    <t>81887-05</t>
  </si>
  <si>
    <t>Produvavanje timpanofaringealne tube - Policer (Politzer)</t>
  </si>
  <si>
    <t>81887-06</t>
  </si>
  <si>
    <t>Kauterizacija proširenih vena nosnog kavuma</t>
  </si>
  <si>
    <t>90111-00</t>
  </si>
  <si>
    <t>Ostale procedure na spoljašnjem uvu</t>
  </si>
  <si>
    <t>90118-002</t>
  </si>
  <si>
    <t>Repozicioni manevar za lečenje benignog paroksizmalnog vertiga</t>
  </si>
  <si>
    <t>90135-00</t>
  </si>
  <si>
    <t>Ekscizija lezija na jeziku</t>
  </si>
  <si>
    <t>90138-00</t>
  </si>
  <si>
    <t xml:space="preserve">Ekscizija lezija na pljuvačnim žlezdama </t>
  </si>
  <si>
    <t>90141-01</t>
  </si>
  <si>
    <t>Ekscizija ostalih lezija u ustima</t>
  </si>
  <si>
    <t>90161-00</t>
  </si>
  <si>
    <t>Ekscizija ostalih lezija na larinksu</t>
  </si>
  <si>
    <t>90686-01</t>
  </si>
  <si>
    <t xml:space="preserve"> Obrada kože i potkožnog tkiva bez ekscizije</t>
  </si>
  <si>
    <t>92027-00</t>
  </si>
  <si>
    <t xml:space="preserve"> Tamponada spoljašnjeg slušnog kanala </t>
  </si>
  <si>
    <t>92029-00</t>
  </si>
  <si>
    <t>Lavaža nosnica</t>
  </si>
  <si>
    <t>92030-00</t>
  </si>
  <si>
    <t>Retamponada nosa</t>
  </si>
  <si>
    <t>92031-00</t>
  </si>
  <si>
    <t>Detamponada nosa</t>
  </si>
  <si>
    <t>92032-00</t>
  </si>
  <si>
    <t xml:space="preserve">Uklanjanje stranog tela iz grkljana, bez incizije </t>
  </si>
  <si>
    <t>92148-00</t>
  </si>
  <si>
    <t xml:space="preserve"> Davanje toksoida tetanusa</t>
  </si>
  <si>
    <t>92513-19</t>
  </si>
  <si>
    <t xml:space="preserve">Infiltracija lokalnog anestetika, ASA 19 </t>
  </si>
  <si>
    <t>96011-00</t>
  </si>
  <si>
    <t>Procena glasa</t>
  </si>
  <si>
    <t>96215-00</t>
  </si>
  <si>
    <t>Incizija i drenaža lezija u usnoj šupljini</t>
  </si>
  <si>
    <t>97213-00</t>
  </si>
  <si>
    <t>Lečenje akutne parodontalne infekcije</t>
  </si>
  <si>
    <t>009183</t>
  </si>
  <si>
    <t>Uklanjanje konaca</t>
  </si>
  <si>
    <t>600335</t>
  </si>
  <si>
    <t>Nepostredna postoperativna rehabilitacija osobe sa amputacijom donjeg ekstremiteta</t>
  </si>
  <si>
    <t>600336</t>
  </si>
  <si>
    <t xml:space="preserve">Preprotetička priprema osobe sa amputacijom donjeg ekstremiteta </t>
  </si>
  <si>
    <t>600345</t>
  </si>
  <si>
    <t xml:space="preserve">Preoperativni i rani rehabilitacioni tretman bolesnika sa malignom bolešću   </t>
  </si>
  <si>
    <t>600349</t>
  </si>
  <si>
    <t>Prevencija dekubitusa u rehabilitaciji</t>
  </si>
  <si>
    <t>30023-01</t>
  </si>
  <si>
    <t>Ekscizijski debridman mekog tkiva koji zahvata kost ili hrskavicu</t>
  </si>
  <si>
    <t>30026-00</t>
  </si>
  <si>
    <t>Reparacija rane na koži i potkožnom tkivu ostalih oblasti, površinska</t>
  </si>
  <si>
    <t>30068-00</t>
  </si>
  <si>
    <t>Odstranjenje stranoga tela iz mekog tkiva, neklasifikovano na drugom mestu</t>
  </si>
  <si>
    <t>30075-05</t>
  </si>
  <si>
    <t>Biopsija pituitarne žlezde, transfrontalni pristup</t>
  </si>
  <si>
    <t>30075-10</t>
  </si>
  <si>
    <t>Biopsija mokraćne bešike</t>
  </si>
  <si>
    <t>30075-15</t>
  </si>
  <si>
    <t xml:space="preserve">Biopsija žučne kese ili žučnih puteva </t>
  </si>
  <si>
    <t>30093-00</t>
  </si>
  <si>
    <t>Biopsija pršljena pomoću igle</t>
  </si>
  <si>
    <t>30332-00</t>
  </si>
  <si>
    <t xml:space="preserve">Ekscizija limfnog čvora aksile </t>
  </si>
  <si>
    <t>30336-00</t>
  </si>
  <si>
    <t>Radikalna ekscizija limfnih čvorova aksile</t>
  </si>
  <si>
    <t>30373-00</t>
  </si>
  <si>
    <t>Eksplorativna laparotomija</t>
  </si>
  <si>
    <t>30375-07</t>
  </si>
  <si>
    <t>Gastrostomija</t>
  </si>
  <si>
    <t>30375-09</t>
  </si>
  <si>
    <t>Ekscizija Mekelovog divertikuluma</t>
  </si>
  <si>
    <t>30375-10</t>
  </si>
  <si>
    <t>Šav perforiranog ulkusa</t>
  </si>
  <si>
    <t>30375-111</t>
  </si>
  <si>
    <t>Hirurško rešavanje volvulusa debelog creva bez kolostome</t>
  </si>
  <si>
    <t>30375-17</t>
  </si>
  <si>
    <t>Hirurško rešavanje volvulusa debelog creva sa kolostomom</t>
  </si>
  <si>
    <t>30375-18</t>
  </si>
  <si>
    <t>Repozicija volvulusa tankog creva</t>
  </si>
  <si>
    <t>30375-24</t>
  </si>
  <si>
    <t>Šav tankog creva</t>
  </si>
  <si>
    <t>30375-25</t>
  </si>
  <si>
    <t>Šav laceracije debelog creva</t>
  </si>
  <si>
    <t>30375-28</t>
  </si>
  <si>
    <t>Privremena kolostoma</t>
  </si>
  <si>
    <t>30385-00</t>
  </si>
  <si>
    <t xml:space="preserve">Postoperativno ponovno otvaranje mesta laparotomije </t>
  </si>
  <si>
    <t>30394-00</t>
  </si>
  <si>
    <t xml:space="preserve">Drenaža intra-abdominalnog apscesa, hematoma ili ciste </t>
  </si>
  <si>
    <t>30394-01</t>
  </si>
  <si>
    <t>Laparoskopska drenaža intra-abdominalnog apscesa, hematoma ili ciste</t>
  </si>
  <si>
    <t>30396-00</t>
  </si>
  <si>
    <t>Debridman i lavaža peritonealne šupljine</t>
  </si>
  <si>
    <t>30403-00</t>
  </si>
  <si>
    <t>Reparacija incizione kile, bez mrežice</t>
  </si>
  <si>
    <t>30405-00</t>
  </si>
  <si>
    <t>Reparacija incizione kile sa transpozicijom mišića - CST</t>
  </si>
  <si>
    <t>30405-01</t>
  </si>
  <si>
    <t>Reparacija incizione kile, mrežicom</t>
  </si>
  <si>
    <t>30405-04</t>
  </si>
  <si>
    <t>Reparacija ostalih kila trbušnog zida sa protezom</t>
  </si>
  <si>
    <t>30405-05</t>
  </si>
  <si>
    <t>Reparacija ostalih kila trbušnog zida sa resekcijom stranguliranih vijuga creva</t>
  </si>
  <si>
    <t>30443-00</t>
  </si>
  <si>
    <t>Holecistektomija</t>
  </si>
  <si>
    <t>30445-00</t>
  </si>
  <si>
    <t>Laparoskopska holecistektomija</t>
  </si>
  <si>
    <t>30446-00</t>
  </si>
  <si>
    <t>Laparoskopska holecistektomija koja prethodi otvorenoj holecistektomiji</t>
  </si>
  <si>
    <t>30454-01</t>
  </si>
  <si>
    <t>Holecistektomija sa holedohotomijom</t>
  </si>
  <si>
    <t>30460-03</t>
  </si>
  <si>
    <t>Holedohoduodenostomija</t>
  </si>
  <si>
    <t>30503-00</t>
  </si>
  <si>
    <t>Parcijalna gastrektomija sa gastroduodenalnom anastomozom nakon prethodnog operativnog lečenja peptičkog ulkusa</t>
  </si>
  <si>
    <t>30515-00</t>
  </si>
  <si>
    <t>Gastro-enterostomija</t>
  </si>
  <si>
    <t>30562-01</t>
  </si>
  <si>
    <t>Zatvaranje ileostome sa uspostavljanjem kontinuiteta creva, bez resekcije</t>
  </si>
  <si>
    <t>30562-021</t>
  </si>
  <si>
    <t xml:space="preserve">Zatvaranje bipolarne kolostomije </t>
  </si>
  <si>
    <t>30564-00</t>
  </si>
  <si>
    <t>Plastika strikture tankog creva</t>
  </si>
  <si>
    <t>30565-00</t>
  </si>
  <si>
    <t>Resekcija tankog creva sa formiranjem stome</t>
  </si>
  <si>
    <t>30566-00</t>
  </si>
  <si>
    <t>Resekcija tankog creva sa anastomozom</t>
  </si>
  <si>
    <t>30571-00</t>
  </si>
  <si>
    <t xml:space="preserve">Apendektomija </t>
  </si>
  <si>
    <t>30572-00</t>
  </si>
  <si>
    <t>Laparoskopska apendektomija</t>
  </si>
  <si>
    <t>30597-00</t>
  </si>
  <si>
    <t>Splenektomija</t>
  </si>
  <si>
    <t>30614-00</t>
  </si>
  <si>
    <t>Reparacija femoralne hernije, jednostrano</t>
  </si>
  <si>
    <t>30614-01</t>
  </si>
  <si>
    <t>Reparacija femoralne hernije, obostrano</t>
  </si>
  <si>
    <t>30614-02</t>
  </si>
  <si>
    <t>Reparacija ingvinalne hernije, jednostrano</t>
  </si>
  <si>
    <t>30614-03</t>
  </si>
  <si>
    <t>Reparacija ingvinalne hernije, obostrano</t>
  </si>
  <si>
    <t>30615-00</t>
  </si>
  <si>
    <t>Reparacija inkarcerirane, strangulisane i obstruktivne hernije</t>
  </si>
  <si>
    <t>30617-00</t>
  </si>
  <si>
    <t>Reparacija umbilikalne hernije</t>
  </si>
  <si>
    <t>30617-01</t>
  </si>
  <si>
    <t>Reparacija epigastrične hernije</t>
  </si>
  <si>
    <t>30617-02</t>
  </si>
  <si>
    <t>Reparacija hernije bele linije</t>
  </si>
  <si>
    <t>30631-00</t>
  </si>
  <si>
    <t>Operacija hidrocele i /ili funikulocele</t>
  </si>
  <si>
    <t>30641-00</t>
  </si>
  <si>
    <t>Orhidektomija, jednostrana</t>
  </si>
  <si>
    <t>30653-00</t>
  </si>
  <si>
    <t>Cirkumcizija (obrezivanje) muškarca</t>
  </si>
  <si>
    <t>30666-00</t>
  </si>
  <si>
    <t>Redukcija parafimoze</t>
  </si>
  <si>
    <t>30676-00</t>
  </si>
  <si>
    <t>Incizija pilonidalnog sinusa ili ciste</t>
  </si>
  <si>
    <t>30676-01</t>
  </si>
  <si>
    <t>Ekscizija pilonidalnog sinusa ili ciste</t>
  </si>
  <si>
    <t>31350-00</t>
  </si>
  <si>
    <t>Ekscizija lezije mekog tkiva, neklasifikovana na drugom mestu</t>
  </si>
  <si>
    <t>31500-00</t>
  </si>
  <si>
    <t>Ekscizija lezija na dojkama</t>
  </si>
  <si>
    <t>31518-00</t>
  </si>
  <si>
    <t>Jednostavna mastektomija, jednostrana</t>
  </si>
  <si>
    <t>31518-01</t>
  </si>
  <si>
    <t>Jednostavna mastektomija, obostrana</t>
  </si>
  <si>
    <t>Biopsija dojke iglom</t>
  </si>
  <si>
    <t>31551-00</t>
  </si>
  <si>
    <t>Incizija i drenaža dojke</t>
  </si>
  <si>
    <t>32000-00</t>
  </si>
  <si>
    <t xml:space="preserve">Parcijalna resekcija debelog creva sa formiranjem stome </t>
  </si>
  <si>
    <t>32003-00</t>
  </si>
  <si>
    <t>Parcijalna resekcija debelog creva sa anastomozom</t>
  </si>
  <si>
    <t>32003-01</t>
  </si>
  <si>
    <t>Desna hemikolektomija sa anastomozom</t>
  </si>
  <si>
    <t>32005-00</t>
  </si>
  <si>
    <t>Subtotalna kolektomija sa anastomozom</t>
  </si>
  <si>
    <t>32006-00</t>
  </si>
  <si>
    <t>Leva hemikolektomija sa anastomozom</t>
  </si>
  <si>
    <t>32009-00</t>
  </si>
  <si>
    <t xml:space="preserve">Totalna kolektomija sa ileostomom </t>
  </si>
  <si>
    <t>32012-00</t>
  </si>
  <si>
    <t>Totalna kolektomija sa ileorektalnom anastomozom</t>
  </si>
  <si>
    <t>32033-00</t>
  </si>
  <si>
    <t xml:space="preserve">Uspostavljanje kontinuiteta creva nakon Hartmanove (Hartmann) operacije </t>
  </si>
  <si>
    <t>32060-00</t>
  </si>
  <si>
    <t>Restorativna proktektomija</t>
  </si>
  <si>
    <t>32075-00</t>
  </si>
  <si>
    <t>Rigidna rektosigmoidoskopija</t>
  </si>
  <si>
    <t>32075-01</t>
  </si>
  <si>
    <t>Rigidna rektosigmoidoskopija sa biopsijom</t>
  </si>
  <si>
    <t>32096-00</t>
  </si>
  <si>
    <t>Biopsija pune debljine rektuma</t>
  </si>
  <si>
    <t>32126-00</t>
  </si>
  <si>
    <t>Sfinkteroplastika – apozicija mišića sfinktera</t>
  </si>
  <si>
    <t>32138-00</t>
  </si>
  <si>
    <t>Hemoroidektomija</t>
  </si>
  <si>
    <t>32142-00</t>
  </si>
  <si>
    <t>Ekscizija analnog kožnog visuljka</t>
  </si>
  <si>
    <t>32142-01</t>
  </si>
  <si>
    <t>Ekscizija analnog polipa</t>
  </si>
  <si>
    <t>32153-00</t>
  </si>
  <si>
    <t>Dilatacija anusa</t>
  </si>
  <si>
    <t>32159-00</t>
  </si>
  <si>
    <t>Ekscizija analne fistule - fistulektomija</t>
  </si>
  <si>
    <t>32174-00</t>
  </si>
  <si>
    <t>Drenaža intraanalnog apscesa</t>
  </si>
  <si>
    <t>32174-01</t>
  </si>
  <si>
    <t>Drenaža perianalnog apscesa</t>
  </si>
  <si>
    <t>32500-00</t>
  </si>
  <si>
    <t>Mikroinjekcija u venularno crvenilo</t>
  </si>
  <si>
    <t>32511-00</t>
  </si>
  <si>
    <t>Prekid safeno-femoralnog i safeno-poplitealnog spoja varikoznih vena</t>
  </si>
  <si>
    <t>35527-00</t>
  </si>
  <si>
    <t>Elektrokauterizacija karunkula uretre</t>
  </si>
  <si>
    <t>35713-07</t>
  </si>
  <si>
    <t>Ovariektomija, jednostrana</t>
  </si>
  <si>
    <t>36800-01</t>
  </si>
  <si>
    <t>Zamena stalnog urinarnog katetera – kroz uretru (endoskopski)</t>
  </si>
  <si>
    <t>36800-03</t>
  </si>
  <si>
    <t>Uklanjanje stalnog urinarnog katetera – kroz uretru (endoskopski)</t>
  </si>
  <si>
    <t>36818-00</t>
  </si>
  <si>
    <t>Endoskopska kateterizacija uretera sa retrogradnom ureteropijelografijom (Chevassu) - jednostrana</t>
  </si>
  <si>
    <t>36821-01</t>
  </si>
  <si>
    <t>Plasiranje JJ katetera - ureterorenoskopski ili cistoskopski</t>
  </si>
  <si>
    <t>36821-03</t>
  </si>
  <si>
    <t>Zamena JJ katetera - ureterorenoskopski ili cistoskopski</t>
  </si>
  <si>
    <t>36845-05</t>
  </si>
  <si>
    <t>Endoskopska resekcija multiplih lezija mokraćne bešike</t>
  </si>
  <si>
    <t>37203-00</t>
  </si>
  <si>
    <t>Transuretralna resekcija prostate [TURP]</t>
  </si>
  <si>
    <t>37215-00</t>
  </si>
  <si>
    <t>Endoskopska biopsija prostate</t>
  </si>
  <si>
    <t>37219-00</t>
  </si>
  <si>
    <t>Transrektalna biopsija prostate iglom (TRUS vođena)</t>
  </si>
  <si>
    <t>37435-00</t>
  </si>
  <si>
    <t>Plastika frenuluma (frenulotomija)</t>
  </si>
  <si>
    <t>38806-00</t>
  </si>
  <si>
    <t xml:space="preserve">Plasiranje drena kroz međurebarni prostor </t>
  </si>
  <si>
    <t>43810-01</t>
  </si>
  <si>
    <t>Reparacija tankog creva sa multiplim anastomozama</t>
  </si>
  <si>
    <t>44338-00</t>
  </si>
  <si>
    <t>Amputacija prsta na nozi</t>
  </si>
  <si>
    <t>44367-00</t>
  </si>
  <si>
    <t>Amputacija iznad linije kolena</t>
  </si>
  <si>
    <t>44367-02</t>
  </si>
  <si>
    <t xml:space="preserve">Amputacija ispod kolena </t>
  </si>
  <si>
    <t>47360-00</t>
  </si>
  <si>
    <t>Imobilizacija preloma distalnog dela radijusa</t>
  </si>
  <si>
    <t>47360-01</t>
  </si>
  <si>
    <t>Imobilizacija preloma distalnog dela ulne</t>
  </si>
  <si>
    <t>47378-00</t>
  </si>
  <si>
    <t>Imobilizacija preloma tela radijusa</t>
  </si>
  <si>
    <t>47522-00</t>
  </si>
  <si>
    <t>Hemiartroplastika kuka unipolarnom endoprotezom</t>
  </si>
  <si>
    <t>47594-00</t>
  </si>
  <si>
    <t>Imobilizacija preloma skočnog zgloba, neklasifikovano na drugom mestu</t>
  </si>
  <si>
    <t>47906-00</t>
  </si>
  <si>
    <t>Obrada nokta na prstu stopala</t>
  </si>
  <si>
    <t>47906-01</t>
  </si>
  <si>
    <t>Uklanjanje nokta na prstu stopala</t>
  </si>
  <si>
    <t>47915-00</t>
  </si>
  <si>
    <t>Klinasta resekcija uraslog nokta na prstu stopala</t>
  </si>
  <si>
    <t>47927-00</t>
  </si>
  <si>
    <t>Odstranjenje klina, zavrtnja ili žice, neklasifikovano na drugom mestu</t>
  </si>
  <si>
    <t>47933-01</t>
  </si>
  <si>
    <t>Ablacija egzostoze kosti stopala</t>
  </si>
  <si>
    <t>47948-00</t>
  </si>
  <si>
    <t xml:space="preserve">Odstranjenje sredstva za imobilizaciju </t>
  </si>
  <si>
    <t>50104-00</t>
  </si>
  <si>
    <t>Sinovijektomija zgloba, neklasifikovana na drugom mestu</t>
  </si>
  <si>
    <t>90338-00</t>
  </si>
  <si>
    <t>Incizija rektuma ili anusa</t>
  </si>
  <si>
    <t>90404-00</t>
  </si>
  <si>
    <t>Ostale procedure reparacije na penisu</t>
  </si>
  <si>
    <t>90568-01</t>
  </si>
  <si>
    <t>Incizija burze, neklasifikovana na drugom mestu</t>
  </si>
  <si>
    <t>90661-00</t>
  </si>
  <si>
    <t>Ostale incizije kože i potkožnog tkiva</t>
  </si>
  <si>
    <t>90686-00</t>
  </si>
  <si>
    <t xml:space="preserve">Obrada opekotine bez ekscizije </t>
  </si>
  <si>
    <t>92078-00</t>
  </si>
  <si>
    <t>Zamena (nazo-)gastrične sonde ili cevi ezofagostome</t>
  </si>
  <si>
    <t>96129-00</t>
  </si>
  <si>
    <t>Terapija celog tela vežbanjem</t>
  </si>
  <si>
    <t>96131-00</t>
  </si>
  <si>
    <t xml:space="preserve">Uvežbavanje veština u aktivnostima povezanim sa premeštanjem </t>
  </si>
  <si>
    <t>32005-01</t>
  </si>
  <si>
    <t>Проширена десна хемиколектомија са анастомозом</t>
  </si>
  <si>
    <t>32025-00</t>
  </si>
  <si>
    <t>Ниска ресторативна преднја ресекција ректума</t>
  </si>
  <si>
    <t>32024-00</t>
  </si>
  <si>
    <t>Висока ресторативна ресекција ректума</t>
  </si>
  <si>
    <t>32026-00</t>
  </si>
  <si>
    <t>Врло ниска ресторативна ресекција ректума</t>
  </si>
  <si>
    <t>30609-02</t>
  </si>
  <si>
    <t>Лапароскопска операција ингвиналне херније, једнострано</t>
  </si>
  <si>
    <t>30609-03</t>
  </si>
  <si>
    <t>Лапароскопска операција ингвиналне херније, обострано</t>
  </si>
  <si>
    <t>30216-00</t>
  </si>
  <si>
    <t>Остале аспирације из коже и поткожног ткива</t>
  </si>
  <si>
    <t>Аспирација хематома из коже и поткожног ткива</t>
  </si>
  <si>
    <t>600312</t>
  </si>
  <si>
    <t>Hod po ravnom</t>
  </si>
  <si>
    <t>47009-00</t>
  </si>
  <si>
    <t>Zatvorena repozicija iščašenja ramena</t>
  </si>
  <si>
    <t>47018-00</t>
  </si>
  <si>
    <t>Zatvorena repozicija iščašenja lakta</t>
  </si>
  <si>
    <t>47030-00</t>
  </si>
  <si>
    <t xml:space="preserve">Zatvorena repozicija iščašenja karpusa </t>
  </si>
  <si>
    <t>47048-00</t>
  </si>
  <si>
    <t>Zatvorena repozicija iščašenja zgloba kuka</t>
  </si>
  <si>
    <t>47066-01</t>
  </si>
  <si>
    <t>Otvorena repozicija iščašenja skočnog zgloba sa unutrašnjom fiksacijom</t>
  </si>
  <si>
    <t>47363-00</t>
  </si>
  <si>
    <t>Zatvorena repozicija preloma distalnog dela radijusa</t>
  </si>
  <si>
    <t>47363-031</t>
  </si>
  <si>
    <t>Zatvorena repozicija preloma distalnog dela ulne sa spoljašnjom fiksacijom</t>
  </si>
  <si>
    <t>47366-00</t>
  </si>
  <si>
    <t>Otvorena repozicija preloma distalnog dela radijusa</t>
  </si>
  <si>
    <t>47366-01</t>
  </si>
  <si>
    <t>Otvorena repozicija preloma distalnog dela ulne</t>
  </si>
  <si>
    <t>47378-01</t>
  </si>
  <si>
    <t>Imobilizacija preloma tela ulne</t>
  </si>
  <si>
    <t>47386-02</t>
  </si>
  <si>
    <t>Otvorena repozicija preloma tela ulne sa iščašenjem</t>
  </si>
  <si>
    <t>47387-00</t>
  </si>
  <si>
    <t>Imobilizacija preloma tela radijusa i ulne</t>
  </si>
  <si>
    <t>47390-00</t>
  </si>
  <si>
    <t xml:space="preserve">Zatvorena repozicija preloma tela radijusa i ulne </t>
  </si>
  <si>
    <t>47393-01</t>
  </si>
  <si>
    <t>Otvorena repozicija preloma tela radijusa i ulne sa unutrašnjom fiksacijom</t>
  </si>
  <si>
    <t>47396-01</t>
  </si>
  <si>
    <t>Zatvorena repozicija preloma olekranona sa unutrašnjom fiksacijom</t>
  </si>
  <si>
    <t>47399-00</t>
  </si>
  <si>
    <t>Otvorena repozicija preloma olekranona</t>
  </si>
  <si>
    <t>47399-011</t>
  </si>
  <si>
    <t>Otvorena repozicija preloma olekranona sa spoljašnjom fiksacijom</t>
  </si>
  <si>
    <t>47423-00</t>
  </si>
  <si>
    <t>Imobilizacija preloma proksimalnog dela humerusa</t>
  </si>
  <si>
    <t>47429-01</t>
  </si>
  <si>
    <t>Otvorena repozicija preloma proksimalnog dela humerusa sa unutrašnjom fiksacijom</t>
  </si>
  <si>
    <t>47444-00</t>
  </si>
  <si>
    <t>Imobilizacija preloma tela humerusa</t>
  </si>
  <si>
    <t>47453-00</t>
  </si>
  <si>
    <t>Imobilizacija preloma distalnog dela humerusa</t>
  </si>
  <si>
    <t>47528-00</t>
  </si>
  <si>
    <t>Otvorena repozicija preloma femura</t>
  </si>
  <si>
    <t>47528-01</t>
  </si>
  <si>
    <t>Otvorena repozicija preloma femura sa unutrašnjom fiksacijom</t>
  </si>
  <si>
    <t>47531-00</t>
  </si>
  <si>
    <t>Zatvorena repozicija preloma femura sa unutrašnjom fiksacijom</t>
  </si>
  <si>
    <t>47534-00</t>
  </si>
  <si>
    <t>Otvorena repozicija i unutrašnja fiksacija zglobnog preloma kondila femura</t>
  </si>
  <si>
    <t>47552-00</t>
  </si>
  <si>
    <t xml:space="preserve">Imobilizacija preloma medijalnog i lateralnog kondila tibije </t>
  </si>
  <si>
    <t>47561-00</t>
  </si>
  <si>
    <t>Imobilizacija preloma tela tibije</t>
  </si>
  <si>
    <t>47566-03</t>
  </si>
  <si>
    <t>Otvorena repozicija zglobnog preloma tela tibije sa unutrašnjom fiksacijom</t>
  </si>
  <si>
    <t>47576-00</t>
  </si>
  <si>
    <t>Imobilizacija preloma fibule</t>
  </si>
  <si>
    <t>47579-00</t>
  </si>
  <si>
    <t>Imobilizacija preloma patele</t>
  </si>
  <si>
    <t>47585-00</t>
  </si>
  <si>
    <t>Otvorena repozicija i unutrašnja fiksacija preloma patele</t>
  </si>
  <si>
    <t>47597-00</t>
  </si>
  <si>
    <t>Zatvorena repozicija preloma skočnog zgloba</t>
  </si>
  <si>
    <t>47600-01</t>
  </si>
  <si>
    <t>Otvorena repozicija preloma skočnog zgloba sa unutrašnjom fiksacijom sindesmoze, fibule ili maleolusa</t>
  </si>
  <si>
    <t>47600-011</t>
  </si>
  <si>
    <t>Otvorena repozicija preloma skočnog zgloba sa spoljašnjom fiksacijom sindesmoze, fibule ili maleolusa</t>
  </si>
  <si>
    <t>47606-00</t>
  </si>
  <si>
    <t>Imobilizacija preloma petne kosti</t>
  </si>
  <si>
    <t>47663-01</t>
  </si>
  <si>
    <t>Zatvorena repozicija preloma članka palca na nozi sa unutrašnjom fiksacijom</t>
  </si>
  <si>
    <t>47927-01</t>
  </si>
  <si>
    <t>Odstranjenje klina, zavrtnja ili žice iz kosti</t>
  </si>
  <si>
    <t>47930-01</t>
  </si>
  <si>
    <t>Odstranjenje ploče ili intramedularnog klina iz kosti</t>
  </si>
  <si>
    <t>47960-00</t>
  </si>
  <si>
    <t>Subkutana tenotomija, neklasifikovana na drugom mestu</t>
  </si>
  <si>
    <t>48424-02</t>
  </si>
  <si>
    <t>Osteotomija (kortikotomija) srednjeg dela femura</t>
  </si>
  <si>
    <t>48424-04</t>
  </si>
  <si>
    <t>Ostektomija proksimalnog dela femura</t>
  </si>
  <si>
    <t>49318-00</t>
  </si>
  <si>
    <t>Potpuna artroplastika zgloba kuka, jednostrana</t>
  </si>
  <si>
    <t>49721-00</t>
  </si>
  <si>
    <t>Imobilizacija kod povreda, oboljenja i stanja Ahilove tetive</t>
  </si>
  <si>
    <t>49833-00</t>
  </si>
  <si>
    <t>Ispravljanje halux valgus-a osteotomijom prve metatarzalne kosti, jednostrano</t>
  </si>
  <si>
    <t>50124-00</t>
  </si>
  <si>
    <t>Aspiracija zgloba ili neke druge sinovijske šupljine, neklasifikovana na drugom mestu</t>
  </si>
  <si>
    <t>50124-01</t>
  </si>
  <si>
    <t xml:space="preserve">Injekcija u zglob ili neku drugu sinovijsku šupljinu, neklasifikovana na drugom mestu </t>
  </si>
  <si>
    <t>30641-01</t>
  </si>
  <si>
    <t>Orhidektomija, obostrana</t>
  </si>
  <si>
    <t>30641-011</t>
  </si>
  <si>
    <t>Radikalna orhidektomija, obostrana</t>
  </si>
  <si>
    <t>35523-00</t>
  </si>
  <si>
    <t>Ekscizija karunkula uretre</t>
  </si>
  <si>
    <t>36624-00</t>
  </si>
  <si>
    <t>Perkutana nefrostomija (PCN)</t>
  </si>
  <si>
    <t>36649-00</t>
  </si>
  <si>
    <t>Zamena nefrostomskog katetera</t>
  </si>
  <si>
    <t>36809-01</t>
  </si>
  <si>
    <t>Endoskopska destrukcija lezija uretera</t>
  </si>
  <si>
    <t>36812-00</t>
  </si>
  <si>
    <t>Cistoskopija</t>
  </si>
  <si>
    <t>36836-00</t>
  </si>
  <si>
    <t>Endoskopska biopsija mokraćne bešike</t>
  </si>
  <si>
    <t>36842-00</t>
  </si>
  <si>
    <t>Endoskopsko ispiranje krvnih ugrušaka iz mokraćne bešike (uključujući i kauterizaciju krvarećih mesta)</t>
  </si>
  <si>
    <t>36854-02</t>
  </si>
  <si>
    <t>Transuretralna resekcija vrata mokraćne bešike</t>
  </si>
  <si>
    <t>37008-03</t>
  </si>
  <si>
    <t>Cistolitotomija – otvorena hirurgija</t>
  </si>
  <si>
    <t>37011-00</t>
  </si>
  <si>
    <t>Cistostomija sa plasiranjem suprapubičnog katetera – Cistofix-a- perkutana cistostomija</t>
  </si>
  <si>
    <t>37212-00</t>
  </si>
  <si>
    <t>Biopsija prostate</t>
  </si>
  <si>
    <t>37303-00</t>
  </si>
  <si>
    <t xml:space="preserve">Dilatacija stenoze uretre (bužiranje) </t>
  </si>
  <si>
    <t>37318-01</t>
  </si>
  <si>
    <t>Endoskopska kauterizacija ostalih lezija u uretri</t>
  </si>
  <si>
    <t>37803-00</t>
  </si>
  <si>
    <t>Orhidopeksija nespuštenog testisa, jednostrana</t>
  </si>
  <si>
    <t>55600-00</t>
  </si>
  <si>
    <t>Transrektalni ultrazvučni pregled prostate, baze bešike i uretre</t>
  </si>
  <si>
    <t>Служба за интерну медицину</t>
  </si>
  <si>
    <t>Одељење за пнеумофтизиологију</t>
  </si>
  <si>
    <t>Служба за хирургију</t>
  </si>
  <si>
    <t>Одељење за ортопедску хирургију и трауматологију</t>
  </si>
  <si>
    <t>Одсек за урологију</t>
  </si>
  <si>
    <t>Одељење за оториноларингологију</t>
  </si>
  <si>
    <t>Кабинет за офталмологију</t>
  </si>
  <si>
    <t>Служба за педијатрију</t>
  </si>
  <si>
    <t>Служба за гинекологију и акушерство</t>
  </si>
  <si>
    <t>Одељење за неонатологију</t>
  </si>
  <si>
    <t>Служба за психијатрију</t>
  </si>
  <si>
    <t>Одељење за неурологију</t>
  </si>
  <si>
    <t>Одељење за продужено лечење и негу</t>
  </si>
  <si>
    <t>Општа болница Сента</t>
  </si>
  <si>
    <t>08923507</t>
  </si>
  <si>
    <t>Број исписаних болесника 2017.</t>
  </si>
  <si>
    <t>Број бо  дана 2017.</t>
  </si>
  <si>
    <t>Дневна болница за терапијски третман у онкологији</t>
  </si>
  <si>
    <t>Хируршка дневна болница</t>
  </si>
  <si>
    <t xml:space="preserve">Служба за правне и економско финансијске послове </t>
  </si>
  <si>
    <t>Служба за техничке и друге сличне послове</t>
  </si>
  <si>
    <t>SM000194</t>
  </si>
  <si>
    <t>Filter za eritrocite filtrirane naknadno</t>
  </si>
  <si>
    <t>kom</t>
  </si>
  <si>
    <t>SM140001</t>
  </si>
  <si>
    <t>UKUPNO</t>
  </si>
  <si>
    <t>SM140004</t>
  </si>
  <si>
    <t>Set za donorske aferezne postupke</t>
  </si>
  <si>
    <t>VINCRISTIN ,injekcija, 5 po 1 mg +10ml rastv.</t>
  </si>
  <si>
    <t>0031361</t>
  </si>
  <si>
    <t>SINOXAL,prašak za rastvor za infuziju,1 po 100 mg</t>
  </si>
  <si>
    <t>0033103</t>
  </si>
  <si>
    <t>ADRIBLASTINA , 1 po 50mg</t>
  </si>
  <si>
    <t>0039032</t>
  </si>
  <si>
    <t>DAKARBAZIN, 10 po 100mg.</t>
  </si>
  <si>
    <t>0039295</t>
  </si>
  <si>
    <t>IRINOTESIN, 1 po 2ml</t>
  </si>
  <si>
    <t>0039796</t>
  </si>
  <si>
    <t>DOCETAXEL SANDOZ, 80 mg/8 ml</t>
  </si>
  <si>
    <t>42,8</t>
  </si>
  <si>
    <t>0030040</t>
  </si>
  <si>
    <t>ОПШТА БОЛНИЦА СЕНТА</t>
  </si>
  <si>
    <t>Напомена: Лабораторијске услуге су приказане овде јер се раде у служби интерне медицине.</t>
  </si>
  <si>
    <t>Доплер* ( број апарата: 1  ,  број смена: 1 )</t>
  </si>
  <si>
    <t>Од 01.01.2018.г. Општа болница Сента не производи крв и продукте од крви, већ их купујеод Завода за трансфузију крви Нови Сад.</t>
  </si>
  <si>
    <t>УКУПНО:</t>
  </si>
  <si>
    <t>5720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</si>
</sst>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_)@"/>
    <numFmt numFmtId="166" formatCode="0;0;;@"/>
  </numFmts>
  <fonts count="86">
    <font>
      <sz val="10"/>
      <name val="HelveticaPlain"/>
    </font>
    <font>
      <sz val="11"/>
      <color theme="1"/>
      <name val="Calibri"/>
      <family val="2"/>
      <scheme val="minor"/>
    </font>
    <font>
      <u/>
      <sz val="10"/>
      <color indexed="12"/>
      <name val="HelveticaPlain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name val="CHelvPlain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8"/>
      <name val="HelveticaPlain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b/>
      <sz val="11"/>
      <color indexed="12"/>
      <name val="Arial"/>
      <family val="2"/>
    </font>
    <font>
      <b/>
      <u/>
      <sz val="10"/>
      <color indexed="12"/>
      <name val="HelveticaPlain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Cambria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0"/>
      <name val="CHelvPlain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sz val="8"/>
      <color indexed="8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4" tint="-0.499984740745262"/>
      <name val="Cambria"/>
      <family val="1"/>
      <scheme val="major"/>
    </font>
    <font>
      <sz val="9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38"/>
      <scheme val="minor"/>
    </font>
    <font>
      <b/>
      <sz val="18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64"/>
      <name val="Tahoma"/>
      <family val="2"/>
    </font>
    <font>
      <sz val="8"/>
      <color indexed="64"/>
      <name val="Tahoma"/>
      <family val="2"/>
    </font>
    <font>
      <sz val="9"/>
      <name val="Tahoma"/>
      <family val="2"/>
    </font>
    <font>
      <sz val="8"/>
      <name val="Tahoma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10"/>
      <name val="HelveticaPlain"/>
    </font>
    <font>
      <sz val="8"/>
      <color rgb="FF000000"/>
      <name val="Arial"/>
      <family val="2"/>
    </font>
    <font>
      <sz val="8"/>
      <color indexed="64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HelveticaPlain"/>
    </font>
    <font>
      <sz val="8"/>
      <color rgb="FFFF0000"/>
      <name val="Arial"/>
      <family val="2"/>
    </font>
    <font>
      <sz val="8"/>
      <color rgb="FFFF0000"/>
      <name val="Times New Roman"/>
      <family val="1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lightUp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56"/>
      </top>
      <bottom style="double">
        <color indexed="5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7" fillId="0" borderId="0">
      <alignment horizontal="left" vertical="center" indent="1"/>
    </xf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3" fillId="0" borderId="0"/>
    <xf numFmtId="0" fontId="45" fillId="0" borderId="0"/>
    <xf numFmtId="0" fontId="11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46" fillId="7" borderId="44">
      <alignment vertical="center"/>
    </xf>
    <xf numFmtId="0" fontId="47" fillId="0" borderId="44">
      <alignment horizontal="left" vertical="center" wrapText="1"/>
      <protection locked="0"/>
    </xf>
    <xf numFmtId="0" fontId="48" fillId="0" borderId="4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2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Border="1"/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14" fillId="0" borderId="0" xfId="3" applyFont="1" applyProtection="1"/>
    <xf numFmtId="0" fontId="10" fillId="0" borderId="0" xfId="3" applyFont="1" applyAlignment="1" applyProtection="1"/>
    <xf numFmtId="3" fontId="14" fillId="0" borderId="0" xfId="3" applyNumberFormat="1" applyFont="1" applyProtection="1"/>
    <xf numFmtId="0" fontId="14" fillId="0" borderId="0" xfId="3" applyFont="1" applyAlignment="1" applyProtection="1">
      <alignment horizontal="center" vertical="center" wrapText="1"/>
    </xf>
    <xf numFmtId="0" fontId="4" fillId="0" borderId="0" xfId="3" applyFont="1" applyProtection="1"/>
    <xf numFmtId="3" fontId="14" fillId="0" borderId="0" xfId="3" applyNumberFormat="1" applyFont="1" applyAlignment="1" applyProtection="1">
      <alignment horizontal="center" vertical="center" wrapText="1"/>
    </xf>
    <xf numFmtId="0" fontId="14" fillId="0" borderId="0" xfId="3" applyFont="1" applyAlignment="1" applyProtection="1">
      <alignment horizontal="left" vertical="center" wrapText="1"/>
    </xf>
    <xf numFmtId="0" fontId="14" fillId="0" borderId="0" xfId="3" applyFont="1" applyAlignment="1" applyProtection="1">
      <alignment horizontal="left" wrapText="1"/>
    </xf>
    <xf numFmtId="0" fontId="14" fillId="0" borderId="0" xfId="3" applyFont="1" applyAlignment="1" applyProtection="1">
      <alignment wrapText="1"/>
    </xf>
    <xf numFmtId="3" fontId="14" fillId="0" borderId="0" xfId="3" applyNumberFormat="1" applyFont="1" applyAlignment="1" applyProtection="1">
      <alignment wrapText="1"/>
    </xf>
    <xf numFmtId="0" fontId="14" fillId="0" borderId="0" xfId="3" applyFont="1" applyAlignment="1" applyProtection="1">
      <alignment horizontal="left"/>
    </xf>
    <xf numFmtId="0" fontId="4" fillId="0" borderId="0" xfId="3" applyFont="1" applyAlignment="1" applyProtection="1">
      <alignment horizontal="center" wrapText="1"/>
    </xf>
    <xf numFmtId="0" fontId="4" fillId="0" borderId="0" xfId="3" applyFont="1" applyAlignment="1" applyProtection="1">
      <alignment wrapText="1"/>
    </xf>
    <xf numFmtId="0" fontId="14" fillId="0" borderId="0" xfId="3" applyFont="1" applyFill="1" applyProtection="1"/>
    <xf numFmtId="0" fontId="2" fillId="2" borderId="0" xfId="2" applyFill="1" applyAlignment="1" applyProtection="1"/>
    <xf numFmtId="0" fontId="4" fillId="0" borderId="0" xfId="0" applyFont="1" applyFill="1" applyAlignment="1">
      <alignment wrapText="1"/>
    </xf>
    <xf numFmtId="0" fontId="3" fillId="0" borderId="0" xfId="0" applyFont="1"/>
    <xf numFmtId="0" fontId="3" fillId="0" borderId="0" xfId="0" applyFont="1" applyBorder="1"/>
    <xf numFmtId="0" fontId="4" fillId="0" borderId="0" xfId="3" applyFont="1" applyFill="1" applyProtection="1"/>
    <xf numFmtId="0" fontId="18" fillId="2" borderId="0" xfId="2" applyFont="1" applyFill="1" applyAlignment="1" applyProtection="1"/>
    <xf numFmtId="0" fontId="3" fillId="0" borderId="0" xfId="0" applyFont="1" applyFill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Fill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1" xfId="0" applyFont="1" applyFill="1" applyBorder="1"/>
    <xf numFmtId="3" fontId="10" fillId="0" borderId="0" xfId="3" applyNumberFormat="1" applyFont="1" applyProtection="1"/>
    <xf numFmtId="0" fontId="10" fillId="0" borderId="0" xfId="3" applyFont="1" applyProtection="1"/>
    <xf numFmtId="3" fontId="10" fillId="0" borderId="0" xfId="3" applyNumberFormat="1" applyFont="1" applyAlignment="1" applyProtection="1">
      <alignment horizontal="center" vertical="center" wrapText="1"/>
    </xf>
    <xf numFmtId="3" fontId="10" fillId="0" borderId="0" xfId="3" applyNumberFormat="1" applyFont="1" applyAlignment="1" applyProtection="1">
      <alignment wrapText="1"/>
    </xf>
    <xf numFmtId="0" fontId="4" fillId="0" borderId="0" xfId="3" applyFont="1" applyAlignment="1" applyProtection="1">
      <alignment horizontal="right"/>
    </xf>
    <xf numFmtId="0" fontId="4" fillId="0" borderId="0" xfId="3" applyFont="1" applyAlignment="1" applyProtection="1">
      <alignment horizontal="center" vertical="center" wrapText="1"/>
    </xf>
    <xf numFmtId="0" fontId="13" fillId="0" borderId="0" xfId="3" applyFont="1" applyProtection="1"/>
    <xf numFmtId="0" fontId="14" fillId="0" borderId="0" xfId="3" applyFont="1" applyAlignment="1" applyProtection="1"/>
    <xf numFmtId="0" fontId="4" fillId="0" borderId="0" xfId="8" applyFont="1" applyProtection="1"/>
    <xf numFmtId="0" fontId="21" fillId="0" borderId="0" xfId="0" applyFont="1" applyFill="1" applyBorder="1" applyAlignment="1"/>
    <xf numFmtId="0" fontId="21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0" fontId="48" fillId="0" borderId="45" xfId="13"/>
    <xf numFmtId="0" fontId="48" fillId="0" borderId="45" xfId="13" applyAlignment="1">
      <alignment vertical="center" wrapText="1"/>
    </xf>
    <xf numFmtId="0" fontId="14" fillId="0" borderId="0" xfId="3" applyFont="1" applyFill="1" applyAlignment="1" applyProtection="1">
      <alignment horizontal="center" vertical="center"/>
    </xf>
    <xf numFmtId="0" fontId="8" fillId="0" borderId="0" xfId="0" applyFont="1" applyAlignment="1">
      <alignment vertical="center" wrapText="1"/>
    </xf>
    <xf numFmtId="0" fontId="19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3" applyFont="1" applyAlignment="1" applyProtection="1">
      <alignment horizontal="center"/>
    </xf>
    <xf numFmtId="0" fontId="7" fillId="0" borderId="0" xfId="0" applyFont="1" applyBorder="1" applyAlignment="1">
      <alignment horizontal="right"/>
    </xf>
    <xf numFmtId="49" fontId="11" fillId="0" borderId="0" xfId="3" applyNumberFormat="1" applyFont="1" applyFill="1" applyProtection="1"/>
    <xf numFmtId="0" fontId="11" fillId="0" borderId="0" xfId="3" applyFont="1" applyAlignment="1" applyProtection="1">
      <alignment horizontal="left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Protection="1">
      <protection locked="0"/>
    </xf>
    <xf numFmtId="0" fontId="25" fillId="0" borderId="1" xfId="0" applyFont="1" applyFill="1" applyBorder="1" applyProtection="1">
      <protection locked="0"/>
    </xf>
    <xf numFmtId="3" fontId="25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wrapText="1"/>
    </xf>
    <xf numFmtId="0" fontId="4" fillId="0" borderId="0" xfId="3" applyFont="1" applyBorder="1" applyAlignment="1" applyProtection="1">
      <alignment horizontal="center" wrapText="1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2" borderId="1" xfId="3" applyFont="1" applyFill="1" applyBorder="1" applyAlignment="1" applyProtection="1">
      <alignment horizontal="center" vertical="center" textRotation="90" wrapText="1"/>
    </xf>
    <xf numFmtId="0" fontId="25" fillId="0" borderId="1" xfId="0" applyFont="1" applyBorder="1" applyAlignment="1" applyProtection="1">
      <alignment horizontal="center" wrapText="1"/>
      <protection locked="0"/>
    </xf>
    <xf numFmtId="0" fontId="27" fillId="0" borderId="0" xfId="3" applyFont="1" applyFill="1" applyBorder="1" applyAlignment="1" applyProtection="1">
      <alignment horizontal="left" wrapText="1"/>
    </xf>
    <xf numFmtId="0" fontId="27" fillId="0" borderId="0" xfId="3" applyFont="1" applyFill="1" applyBorder="1" applyAlignment="1" applyProtection="1">
      <alignment horizontal="left"/>
    </xf>
    <xf numFmtId="0" fontId="25" fillId="0" borderId="1" xfId="3" applyFont="1" applyBorder="1" applyAlignment="1" applyProtection="1">
      <alignment horizontal="center" vertical="center" wrapText="1"/>
      <protection locked="0"/>
    </xf>
    <xf numFmtId="3" fontId="25" fillId="4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/>
    <xf numFmtId="0" fontId="25" fillId="4" borderId="1" xfId="0" applyFont="1" applyFill="1" applyBorder="1" applyAlignment="1" applyProtection="1">
      <alignment horizontal="center" vertical="center" wrapText="1"/>
    </xf>
    <xf numFmtId="3" fontId="25" fillId="4" borderId="1" xfId="0" applyNumberFormat="1" applyFont="1" applyFill="1" applyBorder="1" applyAlignment="1" applyProtection="1">
      <alignment horizontal="center" vertical="center" wrapText="1"/>
    </xf>
    <xf numFmtId="3" fontId="25" fillId="0" borderId="1" xfId="3" applyNumberFormat="1" applyFont="1" applyFill="1" applyBorder="1" applyAlignment="1" applyProtection="1">
      <alignment horizontal="center" vertical="center" wrapText="1"/>
    </xf>
    <xf numFmtId="0" fontId="25" fillId="0" borderId="0" xfId="3" applyFont="1" applyBorder="1" applyAlignment="1" applyProtection="1">
      <alignment vertical="center" wrapText="1"/>
    </xf>
    <xf numFmtId="0" fontId="25" fillId="0" borderId="0" xfId="3" applyFont="1" applyBorder="1" applyAlignment="1" applyProtection="1">
      <alignment vertical="center"/>
    </xf>
    <xf numFmtId="0" fontId="25" fillId="0" borderId="1" xfId="0" applyFont="1" applyBorder="1" applyAlignment="1" applyProtection="1">
      <alignment horizontal="center"/>
      <protection locked="0"/>
    </xf>
    <xf numFmtId="0" fontId="11" fillId="0" borderId="0" xfId="3" applyFont="1" applyProtection="1"/>
    <xf numFmtId="0" fontId="11" fillId="0" borderId="0" xfId="10" applyFont="1" applyAlignment="1" applyProtection="1">
      <alignment horizontal="right"/>
    </xf>
    <xf numFmtId="0" fontId="25" fillId="0" borderId="1" xfId="3" applyFont="1" applyBorder="1" applyAlignment="1" applyProtection="1">
      <alignment vertical="center" wrapText="1"/>
    </xf>
    <xf numFmtId="0" fontId="25" fillId="0" borderId="1" xfId="9" applyFont="1" applyFill="1" applyBorder="1" applyAlignment="1" applyProtection="1">
      <alignment horizontal="right"/>
      <protection locked="0"/>
    </xf>
    <xf numFmtId="0" fontId="25" fillId="0" borderId="1" xfId="9" applyFont="1" applyBorder="1" applyProtection="1">
      <protection locked="0"/>
    </xf>
    <xf numFmtId="0" fontId="25" fillId="0" borderId="1" xfId="9" applyFont="1" applyBorder="1" applyAlignment="1" applyProtection="1">
      <alignment wrapText="1"/>
      <protection locked="0"/>
    </xf>
    <xf numFmtId="0" fontId="28" fillId="3" borderId="1" xfId="9" applyFont="1" applyFill="1" applyBorder="1" applyAlignment="1" applyProtection="1">
      <alignment horizontal="right"/>
    </xf>
    <xf numFmtId="3" fontId="48" fillId="0" borderId="45" xfId="13" applyNumberFormat="1"/>
    <xf numFmtId="0" fontId="11" fillId="0" borderId="0" xfId="3" applyNumberFormat="1" applyFont="1" applyFill="1" applyProtection="1"/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27" fillId="0" borderId="2" xfId="0" applyFont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11" fillId="0" borderId="4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centerContinuous" vertical="center"/>
    </xf>
    <xf numFmtId="0" fontId="25" fillId="0" borderId="3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Continuous" vertical="center"/>
    </xf>
    <xf numFmtId="0" fontId="25" fillId="0" borderId="4" xfId="0" applyFont="1" applyFill="1" applyBorder="1" applyAlignment="1">
      <alignment horizontal="right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11" fillId="0" borderId="0" xfId="0" applyFont="1"/>
    <xf numFmtId="0" fontId="2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11" xfId="0" quotePrefix="1" applyFont="1" applyFill="1" applyBorder="1" applyAlignment="1">
      <alignment horizontal="left" vertical="center" wrapText="1"/>
    </xf>
    <xf numFmtId="0" fontId="11" fillId="0" borderId="11" xfId="0" quotePrefix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 wrapText="1"/>
    </xf>
    <xf numFmtId="0" fontId="11" fillId="0" borderId="0" xfId="0" quotePrefix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" fontId="11" fillId="0" borderId="1" xfId="0" quotePrefix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16" fontId="11" fillId="2" borderId="11" xfId="0" quotePrefix="1" applyNumberFormat="1" applyFont="1" applyFill="1" applyBorder="1" applyAlignment="1">
      <alignment vertical="center"/>
    </xf>
    <xf numFmtId="16" fontId="11" fillId="0" borderId="11" xfId="0" quotePrefix="1" applyNumberFormat="1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0" fontId="27" fillId="0" borderId="0" xfId="3" applyFont="1" applyFill="1" applyBorder="1" applyAlignment="1" applyProtection="1">
      <alignment wrapText="1"/>
    </xf>
    <xf numFmtId="0" fontId="25" fillId="0" borderId="5" xfId="0" applyFont="1" applyFill="1" applyBorder="1" applyAlignment="1">
      <alignment horizontal="centerContinuous" vertical="center"/>
    </xf>
    <xf numFmtId="0" fontId="31" fillId="0" borderId="1" xfId="0" applyFont="1" applyFill="1" applyBorder="1" applyAlignment="1">
      <alignment horizontal="centerContinuous" vertical="center"/>
    </xf>
    <xf numFmtId="0" fontId="31" fillId="0" borderId="7" xfId="0" applyFont="1" applyFill="1" applyBorder="1" applyAlignment="1">
      <alignment horizontal="centerContinuous" vertical="center" wrapText="1"/>
    </xf>
    <xf numFmtId="0" fontId="25" fillId="0" borderId="3" xfId="0" applyFont="1" applyFill="1" applyBorder="1" applyAlignment="1">
      <alignment horizontal="centerContinuous" vertical="center"/>
    </xf>
    <xf numFmtId="0" fontId="29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24" fillId="0" borderId="0" xfId="0" applyFont="1" applyFill="1" applyBorder="1"/>
    <xf numFmtId="0" fontId="11" fillId="0" borderId="2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 applyProtection="1">
      <alignment vertical="center" wrapText="1"/>
    </xf>
    <xf numFmtId="0" fontId="11" fillId="0" borderId="17" xfId="0" applyFont="1" applyBorder="1" applyAlignment="1"/>
    <xf numFmtId="0" fontId="11" fillId="0" borderId="11" xfId="0" applyFont="1" applyBorder="1" applyAlignment="1"/>
    <xf numFmtId="0" fontId="11" fillId="0" borderId="11" xfId="0" applyFont="1" applyFill="1" applyBorder="1" applyAlignment="1">
      <alignment horizontal="center" wrapText="1"/>
    </xf>
    <xf numFmtId="0" fontId="11" fillId="0" borderId="24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0" borderId="11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Border="1"/>
    <xf numFmtId="0" fontId="11" fillId="0" borderId="30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center" vertical="center" wrapText="1"/>
    </xf>
    <xf numFmtId="0" fontId="38" fillId="0" borderId="0" xfId="5" applyFont="1"/>
    <xf numFmtId="0" fontId="11" fillId="0" borderId="31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/>
    <xf numFmtId="0" fontId="23" fillId="0" borderId="0" xfId="0" applyFont="1" applyFill="1" applyAlignment="1">
      <alignment vertical="center" wrapText="1"/>
    </xf>
    <xf numFmtId="49" fontId="33" fillId="0" borderId="1" xfId="5" applyNumberFormat="1" applyFont="1" applyBorder="1" applyAlignment="1"/>
    <xf numFmtId="0" fontId="11" fillId="0" borderId="1" xfId="0" applyFont="1" applyFill="1" applyBorder="1"/>
    <xf numFmtId="0" fontId="11" fillId="2" borderId="1" xfId="0" applyFont="1" applyFill="1" applyBorder="1"/>
    <xf numFmtId="165" fontId="40" fillId="5" borderId="32" xfId="11" applyNumberFormat="1" applyFont="1" applyFill="1" applyBorder="1" applyProtection="1">
      <alignment vertical="center"/>
    </xf>
    <xf numFmtId="165" fontId="40" fillId="5" borderId="32" xfId="11" applyNumberFormat="1" applyFont="1" applyFill="1" applyBorder="1" applyAlignment="1" applyProtection="1">
      <alignment horizontal="right" vertical="center"/>
    </xf>
    <xf numFmtId="166" fontId="41" fillId="0" borderId="33" xfId="12" applyNumberFormat="1" applyFont="1" applyBorder="1" applyAlignment="1" applyProtection="1">
      <alignment horizontal="left" vertical="center" indent="1"/>
    </xf>
    <xf numFmtId="166" fontId="42" fillId="0" borderId="33" xfId="12" applyNumberFormat="1" applyFont="1" applyBorder="1" applyAlignment="1" applyProtection="1">
      <alignment horizontal="left" vertical="center"/>
    </xf>
    <xf numFmtId="166" fontId="41" fillId="0" borderId="34" xfId="12" applyNumberFormat="1" applyFont="1" applyBorder="1" applyAlignment="1" applyProtection="1">
      <alignment horizontal="right" vertical="center"/>
    </xf>
    <xf numFmtId="166" fontId="41" fillId="0" borderId="35" xfId="12" applyNumberFormat="1" applyFont="1" applyBorder="1" applyAlignment="1" applyProtection="1">
      <alignment horizontal="right" vertical="center"/>
    </xf>
    <xf numFmtId="166" fontId="41" fillId="0" borderId="34" xfId="12" applyNumberFormat="1" applyFont="1" applyBorder="1" applyAlignment="1" applyProtection="1">
      <alignment horizontal="left" vertical="center" indent="1"/>
    </xf>
    <xf numFmtId="166" fontId="42" fillId="0" borderId="34" xfId="12" applyNumberFormat="1" applyFont="1" applyBorder="1" applyAlignment="1" applyProtection="1">
      <alignment horizontal="left" vertical="center"/>
    </xf>
    <xf numFmtId="166" fontId="41" fillId="0" borderId="35" xfId="12" applyNumberFormat="1" applyFont="1" applyBorder="1" applyAlignment="1" applyProtection="1">
      <alignment horizontal="left" vertical="center" indent="1"/>
    </xf>
    <xf numFmtId="166" fontId="42" fillId="0" borderId="35" xfId="12" applyNumberFormat="1" applyFont="1" applyBorder="1" applyAlignment="1" applyProtection="1">
      <alignment horizontal="left" vertical="center"/>
    </xf>
    <xf numFmtId="165" fontId="40" fillId="5" borderId="33" xfId="11" applyNumberFormat="1" applyFont="1" applyFill="1" applyBorder="1" applyProtection="1">
      <alignment vertical="center"/>
    </xf>
    <xf numFmtId="165" fontId="40" fillId="5" borderId="35" xfId="11" applyNumberFormat="1" applyFont="1" applyFill="1" applyBorder="1" applyAlignment="1" applyProtection="1">
      <alignment horizontal="right" vertical="center"/>
    </xf>
    <xf numFmtId="0" fontId="25" fillId="2" borderId="1" xfId="0" applyFont="1" applyFill="1" applyBorder="1" applyAlignment="1" applyProtection="1">
      <alignment horizontal="left" vertical="center" wrapText="1"/>
    </xf>
    <xf numFmtId="0" fontId="25" fillId="2" borderId="1" xfId="0" applyFont="1" applyFill="1" applyBorder="1" applyAlignment="1" applyProtection="1">
      <alignment horizontal="left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Continuous" vertical="center"/>
    </xf>
    <xf numFmtId="0" fontId="30" fillId="0" borderId="1" xfId="0" applyFont="1" applyBorder="1" applyAlignment="1">
      <alignment horizontal="centerContinuous" vertical="center"/>
    </xf>
    <xf numFmtId="164" fontId="27" fillId="2" borderId="1" xfId="0" applyNumberFormat="1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27" fillId="0" borderId="1" xfId="0" applyFont="1" applyBorder="1"/>
    <xf numFmtId="0" fontId="27" fillId="0" borderId="1" xfId="0" applyFont="1" applyBorder="1" applyAlignment="1">
      <alignment horizontal="left" wrapText="1"/>
    </xf>
    <xf numFmtId="0" fontId="27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3" fillId="0" borderId="0" xfId="0" applyFont="1" applyFill="1"/>
    <xf numFmtId="0" fontId="33" fillId="0" borderId="1" xfId="0" applyFont="1" applyFill="1" applyBorder="1"/>
    <xf numFmtId="0" fontId="36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43" fillId="0" borderId="1" xfId="0" applyFont="1" applyBorder="1"/>
    <xf numFmtId="0" fontId="19" fillId="0" borderId="1" xfId="0" applyFont="1" applyFill="1" applyBorder="1" applyAlignment="1">
      <alignment horizontal="center"/>
    </xf>
    <xf numFmtId="0" fontId="27" fillId="5" borderId="1" xfId="0" applyFont="1" applyFill="1" applyBorder="1" applyAlignment="1" applyProtection="1">
      <alignment horizontal="center" vertical="center" textRotation="90" wrapText="1"/>
    </xf>
    <xf numFmtId="3" fontId="27" fillId="2" borderId="1" xfId="0" applyNumberFormat="1" applyFont="1" applyFill="1" applyBorder="1" applyAlignment="1" applyProtection="1">
      <alignment horizontal="center" vertical="center" textRotation="90" wrapText="1"/>
    </xf>
    <xf numFmtId="3" fontId="27" fillId="2" borderId="1" xfId="3" applyNumberFormat="1" applyFont="1" applyFill="1" applyBorder="1" applyAlignment="1" applyProtection="1">
      <alignment horizontal="center" vertical="center" textRotation="90" wrapText="1"/>
    </xf>
    <xf numFmtId="0" fontId="25" fillId="0" borderId="1" xfId="3" applyFont="1" applyBorder="1" applyProtection="1">
      <protection locked="0"/>
    </xf>
    <xf numFmtId="0" fontId="25" fillId="4" borderId="1" xfId="9" applyFont="1" applyFill="1" applyBorder="1" applyAlignment="1" applyProtection="1">
      <alignment horizontal="right"/>
    </xf>
    <xf numFmtId="0" fontId="25" fillId="0" borderId="1" xfId="8" applyFont="1" applyBorder="1" applyProtection="1">
      <protection locked="0"/>
    </xf>
    <xf numFmtId="0" fontId="28" fillId="3" borderId="1" xfId="8" applyFont="1" applyFill="1" applyBorder="1" applyAlignment="1" applyProtection="1">
      <alignment horizontal="right" vertical="center"/>
    </xf>
    <xf numFmtId="0" fontId="28" fillId="4" borderId="1" xfId="9" applyFont="1" applyFill="1" applyBorder="1" applyAlignment="1" applyProtection="1">
      <alignment horizontal="right"/>
    </xf>
    <xf numFmtId="0" fontId="27" fillId="2" borderId="1" xfId="9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/>
    </xf>
    <xf numFmtId="0" fontId="25" fillId="3" borderId="1" xfId="3" applyFont="1" applyFill="1" applyBorder="1" applyAlignment="1" applyProtection="1">
      <alignment horizontal="center" vertical="center" wrapText="1"/>
    </xf>
    <xf numFmtId="3" fontId="25" fillId="4" borderId="1" xfId="0" applyNumberFormat="1" applyFont="1" applyFill="1" applyBorder="1" applyProtection="1"/>
    <xf numFmtId="0" fontId="25" fillId="4" borderId="1" xfId="0" applyFont="1" applyFill="1" applyBorder="1" applyProtection="1"/>
    <xf numFmtId="0" fontId="25" fillId="3" borderId="1" xfId="0" applyFont="1" applyFill="1" applyBorder="1" applyAlignment="1" applyProtection="1">
      <alignment horizontal="right" vertical="center" wrapText="1"/>
    </xf>
    <xf numFmtId="3" fontId="25" fillId="3" borderId="1" xfId="0" applyNumberFormat="1" applyFont="1" applyFill="1" applyBorder="1" applyProtection="1"/>
    <xf numFmtId="0" fontId="25" fillId="3" borderId="1" xfId="0" applyFont="1" applyFill="1" applyBorder="1" applyProtection="1"/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Continuous" vertical="center" wrapText="1"/>
    </xf>
    <xf numFmtId="0" fontId="25" fillId="0" borderId="1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Continuous" vertical="center"/>
    </xf>
    <xf numFmtId="0" fontId="11" fillId="0" borderId="16" xfId="0" applyFont="1" applyFill="1" applyBorder="1" applyAlignment="1">
      <alignment horizontal="centerContinuous" vertical="center"/>
    </xf>
    <xf numFmtId="0" fontId="11" fillId="2" borderId="17" xfId="0" applyFont="1" applyFill="1" applyBorder="1" applyAlignment="1">
      <alignment horizontal="centerContinuous" vertical="center"/>
    </xf>
    <xf numFmtId="0" fontId="11" fillId="0" borderId="17" xfId="0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Continuous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right" vertical="center"/>
    </xf>
    <xf numFmtId="0" fontId="27" fillId="0" borderId="7" xfId="0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16" fontId="11" fillId="2" borderId="17" xfId="0" applyNumberFormat="1" applyFont="1" applyFill="1" applyBorder="1" applyAlignment="1">
      <alignment vertical="center"/>
    </xf>
    <xf numFmtId="16" fontId="11" fillId="0" borderId="17" xfId="0" quotePrefix="1" applyNumberFormat="1" applyFont="1" applyBorder="1" applyAlignment="1">
      <alignment vertical="center"/>
    </xf>
    <xf numFmtId="0" fontId="11" fillId="0" borderId="37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11" fillId="0" borderId="28" xfId="0" applyFont="1" applyFill="1" applyBorder="1" applyAlignment="1">
      <alignment vertical="center" wrapText="1"/>
    </xf>
    <xf numFmtId="0" fontId="7" fillId="0" borderId="0" xfId="0" applyFont="1" applyBorder="1" applyAlignment="1"/>
    <xf numFmtId="0" fontId="26" fillId="0" borderId="1" xfId="0" applyFont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7" fillId="6" borderId="1" xfId="0" applyFont="1" applyFill="1" applyBorder="1"/>
    <xf numFmtId="0" fontId="11" fillId="6" borderId="17" xfId="0" applyFont="1" applyFill="1" applyBorder="1" applyAlignment="1">
      <alignment vertical="center"/>
    </xf>
    <xf numFmtId="0" fontId="27" fillId="6" borderId="17" xfId="0" applyFont="1" applyFill="1" applyBorder="1"/>
    <xf numFmtId="0" fontId="11" fillId="6" borderId="11" xfId="0" applyFont="1" applyFill="1" applyBorder="1" applyAlignment="1">
      <alignment vertical="center"/>
    </xf>
    <xf numFmtId="0" fontId="27" fillId="0" borderId="18" xfId="0" applyFont="1" applyBorder="1" applyAlignment="1">
      <alignment horizontal="center" vertical="center" wrapText="1"/>
    </xf>
    <xf numFmtId="0" fontId="11" fillId="0" borderId="18" xfId="0" applyFont="1" applyBorder="1"/>
    <xf numFmtId="0" fontId="0" fillId="0" borderId="1" xfId="0" applyBorder="1"/>
    <xf numFmtId="0" fontId="27" fillId="2" borderId="1" xfId="0" applyFont="1" applyFill="1" applyBorder="1"/>
    <xf numFmtId="0" fontId="27" fillId="0" borderId="1" xfId="0" applyFont="1" applyBorder="1" applyAlignment="1">
      <alignment vertical="center"/>
    </xf>
    <xf numFmtId="166" fontId="41" fillId="0" borderId="0" xfId="12" applyNumberFormat="1" applyFont="1" applyBorder="1" applyAlignment="1" applyProtection="1">
      <alignment horizontal="left" vertical="center" indent="1"/>
    </xf>
    <xf numFmtId="166" fontId="42" fillId="0" borderId="0" xfId="12" applyNumberFormat="1" applyFont="1" applyBorder="1" applyAlignment="1" applyProtection="1">
      <alignment horizontal="left" vertical="center"/>
    </xf>
    <xf numFmtId="0" fontId="48" fillId="0" borderId="38" xfId="13" applyBorder="1"/>
    <xf numFmtId="0" fontId="25" fillId="0" borderId="1" xfId="0" applyFont="1" applyFill="1" applyBorder="1" applyAlignment="1">
      <alignment horizontal="centerContinuous" vertical="center"/>
    </xf>
    <xf numFmtId="0" fontId="11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wrapText="1"/>
    </xf>
    <xf numFmtId="0" fontId="11" fillId="0" borderId="11" xfId="0" applyFont="1" applyFill="1" applyBorder="1" applyAlignment="1"/>
    <xf numFmtId="0" fontId="11" fillId="0" borderId="17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23" xfId="0" applyFont="1" applyFill="1" applyBorder="1" applyAlignment="1"/>
    <xf numFmtId="49" fontId="29" fillId="5" borderId="1" xfId="0" applyNumberFormat="1" applyFont="1" applyFill="1" applyBorder="1"/>
    <xf numFmtId="0" fontId="6" fillId="0" borderId="1" xfId="0" applyFont="1" applyBorder="1"/>
    <xf numFmtId="0" fontId="4" fillId="0" borderId="1" xfId="0" applyFont="1" applyBorder="1"/>
    <xf numFmtId="166" fontId="41" fillId="0" borderId="33" xfId="12" applyNumberFormat="1" applyFont="1" applyFill="1" applyBorder="1" applyAlignment="1" applyProtection="1">
      <alignment horizontal="left" vertical="center" indent="1"/>
    </xf>
    <xf numFmtId="166" fontId="41" fillId="0" borderId="34" xfId="12" applyNumberFormat="1" applyFont="1" applyFill="1" applyBorder="1" applyAlignment="1" applyProtection="1">
      <alignment horizontal="left" vertical="center" wrapText="1" indent="1"/>
    </xf>
    <xf numFmtId="166" fontId="41" fillId="0" borderId="35" xfId="12" applyNumberFormat="1" applyFont="1" applyFill="1" applyBorder="1" applyAlignment="1" applyProtection="1">
      <alignment horizontal="left" vertical="center" wrapText="1" indent="1"/>
    </xf>
    <xf numFmtId="0" fontId="25" fillId="0" borderId="1" xfId="3" applyFont="1" applyFill="1" applyBorder="1" applyAlignment="1" applyProtection="1">
      <alignment horizontal="center" vertical="center" textRotation="90" wrapText="1"/>
    </xf>
    <xf numFmtId="0" fontId="25" fillId="0" borderId="1" xfId="3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>
      <alignment horizontal="centerContinuous" vertical="center"/>
    </xf>
    <xf numFmtId="0" fontId="30" fillId="0" borderId="1" xfId="0" applyFont="1" applyFill="1" applyBorder="1" applyAlignment="1">
      <alignment horizontal="centerContinuous" vertical="center" wrapText="1"/>
    </xf>
    <xf numFmtId="0" fontId="1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5" fontId="49" fillId="8" borderId="46" xfId="11" applyNumberFormat="1" applyFont="1" applyFill="1" applyBorder="1" applyProtection="1">
      <alignment vertical="center"/>
    </xf>
    <xf numFmtId="165" fontId="49" fillId="8" borderId="47" xfId="11" applyNumberFormat="1" applyFont="1" applyFill="1" applyBorder="1" applyAlignment="1" applyProtection="1">
      <alignment horizontal="right" vertical="center"/>
    </xf>
    <xf numFmtId="166" fontId="50" fillId="0" borderId="46" xfId="12" applyNumberFormat="1" applyFont="1" applyBorder="1" applyAlignment="1" applyProtection="1">
      <alignment horizontal="left" vertical="center" indent="1"/>
    </xf>
    <xf numFmtId="166" fontId="50" fillId="0" borderId="48" xfId="12" applyNumberFormat="1" applyFont="1" applyBorder="1" applyAlignment="1" applyProtection="1">
      <alignment horizontal="left" vertical="center" indent="1"/>
    </xf>
    <xf numFmtId="166" fontId="50" fillId="0" borderId="47" xfId="12" applyNumberFormat="1" applyFont="1" applyBorder="1" applyAlignment="1" applyProtection="1">
      <alignment horizontal="left" vertical="center" indent="1"/>
    </xf>
    <xf numFmtId="166" fontId="51" fillId="0" borderId="46" xfId="12" applyNumberFormat="1" applyFont="1" applyBorder="1" applyAlignment="1" applyProtection="1">
      <alignment horizontal="left" vertical="center"/>
    </xf>
    <xf numFmtId="166" fontId="51" fillId="0" borderId="48" xfId="12" applyNumberFormat="1" applyFont="1" applyBorder="1" applyAlignment="1" applyProtection="1">
      <alignment horizontal="left" vertical="center"/>
    </xf>
    <xf numFmtId="166" fontId="51" fillId="0" borderId="47" xfId="12" applyNumberFormat="1" applyFont="1" applyBorder="1" applyAlignment="1" applyProtection="1">
      <alignment horizontal="left" vertical="center"/>
    </xf>
    <xf numFmtId="0" fontId="52" fillId="9" borderId="1" xfId="3" applyFont="1" applyFill="1" applyBorder="1" applyAlignment="1">
      <alignment horizontal="left" vertical="center" wrapText="1"/>
    </xf>
    <xf numFmtId="0" fontId="0" fillId="9" borderId="1" xfId="0" applyFill="1" applyBorder="1"/>
    <xf numFmtId="0" fontId="52" fillId="9" borderId="1" xfId="3" applyFont="1" applyFill="1" applyBorder="1" applyAlignment="1">
      <alignment horizontal="center" vertical="center" wrapText="1"/>
    </xf>
    <xf numFmtId="0" fontId="53" fillId="0" borderId="1" xfId="3" applyNumberFormat="1" applyFont="1" applyFill="1" applyBorder="1" applyAlignment="1" applyProtection="1">
      <alignment vertical="center" wrapText="1"/>
    </xf>
    <xf numFmtId="0" fontId="54" fillId="0" borderId="1" xfId="3" applyFont="1" applyBorder="1" applyAlignment="1">
      <alignment horizontal="left" vertical="center" wrapText="1"/>
    </xf>
    <xf numFmtId="0" fontId="54" fillId="0" borderId="1" xfId="3" applyFont="1" applyFill="1" applyBorder="1" applyAlignment="1">
      <alignment horizontal="left" vertical="center" wrapText="1"/>
    </xf>
    <xf numFmtId="0" fontId="52" fillId="9" borderId="1" xfId="3" applyFont="1" applyFill="1" applyBorder="1" applyAlignment="1">
      <alignment wrapText="1"/>
    </xf>
    <xf numFmtId="49" fontId="54" fillId="0" borderId="1" xfId="3" applyNumberFormat="1" applyFont="1" applyBorder="1" applyAlignment="1">
      <alignment horizontal="left" vertical="center" wrapText="1"/>
    </xf>
    <xf numFmtId="0" fontId="53" fillId="10" borderId="1" xfId="3" applyNumberFormat="1" applyFont="1" applyFill="1" applyBorder="1" applyAlignment="1" applyProtection="1">
      <alignment vertical="center" wrapText="1"/>
    </xf>
    <xf numFmtId="0" fontId="52" fillId="9" borderId="1" xfId="3" applyFont="1" applyFill="1" applyBorder="1" applyAlignment="1">
      <alignment vertical="center" wrapText="1"/>
    </xf>
    <xf numFmtId="49" fontId="54" fillId="10" borderId="1" xfId="3" applyNumberFormat="1" applyFont="1" applyFill="1" applyBorder="1" applyAlignment="1">
      <alignment horizontal="left" vertical="center" wrapText="1"/>
    </xf>
    <xf numFmtId="49" fontId="54" fillId="0" borderId="1" xfId="3" applyNumberFormat="1" applyFont="1" applyFill="1" applyBorder="1" applyAlignment="1">
      <alignment horizontal="left" vertical="center" wrapText="1"/>
    </xf>
    <xf numFmtId="0" fontId="58" fillId="0" borderId="1" xfId="3" applyNumberFormat="1" applyFont="1" applyFill="1" applyBorder="1" applyAlignment="1" applyProtection="1">
      <alignment vertical="center" wrapText="1"/>
    </xf>
    <xf numFmtId="0" fontId="54" fillId="10" borderId="1" xfId="3" applyFont="1" applyFill="1" applyBorder="1" applyAlignment="1">
      <alignment horizontal="left" vertical="center" wrapText="1"/>
    </xf>
    <xf numFmtId="0" fontId="53" fillId="11" borderId="1" xfId="3" applyNumberFormat="1" applyFont="1" applyFill="1" applyBorder="1" applyAlignment="1" applyProtection="1">
      <alignment vertical="center" wrapText="1"/>
    </xf>
    <xf numFmtId="0" fontId="54" fillId="11" borderId="1" xfId="3" applyFont="1" applyFill="1" applyBorder="1" applyAlignment="1">
      <alignment horizontal="left" vertical="center" wrapText="1"/>
    </xf>
    <xf numFmtId="0" fontId="59" fillId="9" borderId="1" xfId="3" applyFont="1" applyFill="1" applyBorder="1" applyAlignment="1">
      <alignment horizontal="center" vertical="center" wrapText="1"/>
    </xf>
    <xf numFmtId="0" fontId="59" fillId="9" borderId="10" xfId="0" applyFont="1" applyFill="1" applyBorder="1" applyAlignment="1">
      <alignment horizontal="center" wrapText="1"/>
    </xf>
    <xf numFmtId="0" fontId="59" fillId="9" borderId="1" xfId="0" applyFont="1" applyFill="1" applyBorder="1" applyAlignment="1">
      <alignment wrapText="1"/>
    </xf>
    <xf numFmtId="0" fontId="54" fillId="0" borderId="1" xfId="3" applyFont="1" applyBorder="1" applyAlignment="1">
      <alignment horizontal="left" wrapText="1"/>
    </xf>
    <xf numFmtId="0" fontId="53" fillId="0" borderId="1" xfId="3" applyNumberFormat="1" applyFont="1" applyFill="1" applyBorder="1" applyAlignment="1" applyProtection="1">
      <alignment wrapText="1"/>
    </xf>
    <xf numFmtId="0" fontId="59" fillId="9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/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Fill="1" applyBorder="1" applyAlignment="1">
      <alignment vertical="center"/>
    </xf>
    <xf numFmtId="0" fontId="60" fillId="12" borderId="1" xfId="0" quotePrefix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right" vertical="center"/>
    </xf>
    <xf numFmtId="0" fontId="60" fillId="0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left" vertical="center"/>
    </xf>
    <xf numFmtId="164" fontId="60" fillId="12" borderId="1" xfId="0" applyNumberFormat="1" applyFont="1" applyFill="1" applyBorder="1" applyAlignment="1">
      <alignment horizontal="right" vertical="center"/>
    </xf>
    <xf numFmtId="164" fontId="60" fillId="0" borderId="1" xfId="0" applyNumberFormat="1" applyFont="1" applyFill="1" applyBorder="1" applyAlignment="1">
      <alignment horizontal="right" vertical="center"/>
    </xf>
    <xf numFmtId="0" fontId="27" fillId="10" borderId="1" xfId="0" applyFont="1" applyFill="1" applyBorder="1" applyAlignment="1">
      <alignment horizontal="center" vertical="center" wrapText="1"/>
    </xf>
    <xf numFmtId="0" fontId="61" fillId="0" borderId="17" xfId="0" applyFont="1" applyBorder="1"/>
    <xf numFmtId="0" fontId="3" fillId="10" borderId="0" xfId="0" applyFont="1" applyFill="1" applyAlignment="1">
      <alignment vertical="center"/>
    </xf>
    <xf numFmtId="166" fontId="42" fillId="10" borderId="34" xfId="12" applyNumberFormat="1" applyFont="1" applyFill="1" applyBorder="1" applyAlignment="1" applyProtection="1">
      <alignment horizontal="left" vertical="center"/>
    </xf>
    <xf numFmtId="0" fontId="0" fillId="0" borderId="1" xfId="0" applyFill="1" applyBorder="1"/>
    <xf numFmtId="0" fontId="0" fillId="0" borderId="0" xfId="0" applyFill="1"/>
    <xf numFmtId="0" fontId="52" fillId="9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vertical="center" wrapText="1"/>
    </xf>
    <xf numFmtId="0" fontId="53" fillId="13" borderId="1" xfId="3" applyNumberFormat="1" applyFont="1" applyFill="1" applyBorder="1" applyAlignment="1" applyProtection="1">
      <alignment vertical="center" wrapText="1"/>
    </xf>
    <xf numFmtId="0" fontId="54" fillId="13" borderId="1" xfId="3" applyFont="1" applyFill="1" applyBorder="1" applyAlignment="1">
      <alignment horizontal="left" vertical="center" wrapText="1"/>
    </xf>
    <xf numFmtId="0" fontId="0" fillId="13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14" borderId="11" xfId="0" applyFont="1" applyFill="1" applyBorder="1" applyAlignment="1">
      <alignment horizontal="left" vertical="center" wrapText="1"/>
    </xf>
    <xf numFmtId="0" fontId="25" fillId="15" borderId="11" xfId="0" quotePrefix="1" applyFont="1" applyFill="1" applyBorder="1" applyAlignment="1">
      <alignment horizontal="left" vertical="center"/>
    </xf>
    <xf numFmtId="0" fontId="25" fillId="15" borderId="1" xfId="0" quotePrefix="1" applyFont="1" applyFill="1" applyBorder="1" applyAlignment="1">
      <alignment horizontal="right" vertical="center"/>
    </xf>
    <xf numFmtId="0" fontId="25" fillId="15" borderId="24" xfId="0" quotePrefix="1" applyFont="1" applyFill="1" applyBorder="1" applyAlignment="1">
      <alignment horizontal="right" vertical="center"/>
    </xf>
    <xf numFmtId="49" fontId="62" fillId="0" borderId="49" xfId="0" applyNumberFormat="1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25" fillId="0" borderId="11" xfId="0" quotePrefix="1" applyFont="1" applyFill="1" applyBorder="1" applyAlignment="1">
      <alignment horizontal="left" vertical="center"/>
    </xf>
    <xf numFmtId="0" fontId="25" fillId="0" borderId="1" xfId="0" quotePrefix="1" applyFont="1" applyFill="1" applyBorder="1" applyAlignment="1">
      <alignment horizontal="right" vertical="center"/>
    </xf>
    <xf numFmtId="0" fontId="25" fillId="0" borderId="24" xfId="0" quotePrefix="1" applyFont="1" applyFill="1" applyBorder="1" applyAlignment="1">
      <alignment horizontal="right" vertical="center"/>
    </xf>
    <xf numFmtId="49" fontId="62" fillId="0" borderId="11" xfId="0" applyNumberFormat="1" applyFont="1" applyFill="1" applyBorder="1" applyAlignment="1">
      <alignment horizontal="left" vertical="center"/>
    </xf>
    <xf numFmtId="49" fontId="19" fillId="0" borderId="1" xfId="16" applyNumberFormat="1" applyFont="1" applyFill="1" applyBorder="1" applyAlignment="1">
      <alignment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quotePrefix="1" applyFont="1" applyFill="1" applyBorder="1" applyAlignment="1">
      <alignment horizontal="left" vertical="center"/>
    </xf>
    <xf numFmtId="49" fontId="19" fillId="0" borderId="1" xfId="16" applyNumberFormat="1" applyFont="1" applyFill="1" applyBorder="1" applyAlignment="1">
      <alignment horizontal="center" wrapText="1"/>
    </xf>
    <xf numFmtId="0" fontId="25" fillId="15" borderId="1" xfId="0" quotePrefix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5" fillId="15" borderId="1" xfId="0" applyFont="1" applyFill="1" applyBorder="1" applyAlignment="1">
      <alignment horizontal="left" vertical="center"/>
    </xf>
    <xf numFmtId="49" fontId="63" fillId="0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wrapText="1"/>
    </xf>
    <xf numFmtId="49" fontId="1" fillId="0" borderId="1" xfId="17" applyNumberForma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vertical="center"/>
    </xf>
    <xf numFmtId="49" fontId="62" fillId="0" borderId="50" xfId="0" applyNumberFormat="1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right" vertical="center"/>
    </xf>
    <xf numFmtId="0" fontId="11" fillId="15" borderId="17" xfId="0" applyFont="1" applyFill="1" applyBorder="1" applyAlignment="1">
      <alignment vertical="center"/>
    </xf>
    <xf numFmtId="0" fontId="11" fillId="15" borderId="11" xfId="0" applyFont="1" applyFill="1" applyBorder="1" applyAlignment="1">
      <alignment vertical="center"/>
    </xf>
    <xf numFmtId="0" fontId="11" fillId="15" borderId="1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right" vertical="center"/>
    </xf>
    <xf numFmtId="0" fontId="25" fillId="0" borderId="8" xfId="0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right" vertical="center"/>
    </xf>
    <xf numFmtId="3" fontId="26" fillId="0" borderId="1" xfId="0" applyNumberFormat="1" applyFont="1" applyFill="1" applyBorder="1" applyAlignment="1">
      <alignment vertical="center"/>
    </xf>
    <xf numFmtId="3" fontId="26" fillId="0" borderId="1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right" vertical="center"/>
    </xf>
    <xf numFmtId="1" fontId="27" fillId="2" borderId="1" xfId="0" applyNumberFormat="1" applyFont="1" applyFill="1" applyBorder="1" applyAlignment="1">
      <alignment horizontal="center" vertical="center"/>
    </xf>
    <xf numFmtId="49" fontId="19" fillId="0" borderId="11" xfId="16" applyNumberFormat="1" applyFont="1" applyFill="1" applyBorder="1" applyAlignment="1">
      <alignment wrapText="1"/>
    </xf>
    <xf numFmtId="0" fontId="65" fillId="0" borderId="1" xfId="5" applyFont="1" applyBorder="1"/>
    <xf numFmtId="4" fontId="11" fillId="0" borderId="1" xfId="0" applyNumberFormat="1" applyFont="1" applyBorder="1"/>
    <xf numFmtId="0" fontId="24" fillId="0" borderId="1" xfId="0" applyFont="1" applyBorder="1"/>
    <xf numFmtId="4" fontId="27" fillId="0" borderId="1" xfId="0" applyNumberFormat="1" applyFont="1" applyBorder="1"/>
    <xf numFmtId="4" fontId="66" fillId="0" borderId="1" xfId="0" applyNumberFormat="1" applyFont="1" applyFill="1" applyBorder="1"/>
    <xf numFmtId="0" fontId="24" fillId="0" borderId="1" xfId="0" applyFont="1" applyFill="1" applyBorder="1"/>
    <xf numFmtId="0" fontId="67" fillId="0" borderId="1" xfId="0" applyFont="1" applyFill="1" applyBorder="1" applyAlignment="1">
      <alignment horizontal="left" vertical="top" wrapText="1"/>
    </xf>
    <xf numFmtId="0" fontId="67" fillId="0" borderId="17" xfId="0" applyFont="1" applyFill="1" applyBorder="1" applyAlignment="1">
      <alignment vertical="top" wrapText="1"/>
    </xf>
    <xf numFmtId="4" fontId="68" fillId="0" borderId="1" xfId="0" applyNumberFormat="1" applyFont="1" applyFill="1" applyBorder="1" applyAlignment="1">
      <alignment horizontal="right" vertical="top"/>
    </xf>
    <xf numFmtId="4" fontId="27" fillId="0" borderId="1" xfId="0" applyNumberFormat="1" applyFont="1" applyFill="1" applyBorder="1"/>
    <xf numFmtId="3" fontId="69" fillId="0" borderId="1" xfId="0" applyNumberFormat="1" applyFont="1" applyFill="1" applyBorder="1" applyAlignment="1">
      <alignment horizontal="right" vertical="top"/>
    </xf>
    <xf numFmtId="4" fontId="27" fillId="2" borderId="1" xfId="0" applyNumberFormat="1" applyFont="1" applyFill="1" applyBorder="1"/>
    <xf numFmtId="0" fontId="69" fillId="0" borderId="1" xfId="0" applyFont="1" applyFill="1" applyBorder="1" applyAlignment="1">
      <alignment horizontal="left" vertical="top" wrapText="1"/>
    </xf>
    <xf numFmtId="4" fontId="69" fillId="0" borderId="1" xfId="0" applyNumberFormat="1" applyFont="1" applyFill="1" applyBorder="1" applyAlignment="1">
      <alignment horizontal="right" vertical="top"/>
    </xf>
    <xf numFmtId="4" fontId="27" fillId="0" borderId="1" xfId="0" applyNumberFormat="1" applyFont="1" applyBorder="1" applyAlignment="1">
      <alignment vertical="center"/>
    </xf>
    <xf numFmtId="4" fontId="70" fillId="0" borderId="1" xfId="0" applyNumberFormat="1" applyFont="1" applyFill="1" applyBorder="1" applyAlignment="1">
      <alignment horizontal="right" vertical="top"/>
    </xf>
    <xf numFmtId="49" fontId="69" fillId="0" borderId="1" xfId="0" applyNumberFormat="1" applyFont="1" applyFill="1" applyBorder="1" applyAlignment="1">
      <alignment horizontal="left" vertical="top" wrapText="1"/>
    </xf>
    <xf numFmtId="0" fontId="70" fillId="0" borderId="17" xfId="0" applyFont="1" applyFill="1" applyBorder="1" applyAlignment="1">
      <alignment horizontal="left" vertical="top" wrapText="1"/>
    </xf>
    <xf numFmtId="0" fontId="70" fillId="0" borderId="24" xfId="0" applyFont="1" applyFill="1" applyBorder="1" applyAlignment="1">
      <alignment horizontal="left" vertical="top" wrapText="1"/>
    </xf>
    <xf numFmtId="0" fontId="70" fillId="0" borderId="11" xfId="0" applyFont="1" applyFill="1" applyBorder="1" applyAlignment="1">
      <alignment horizontal="left" vertical="top" wrapText="1"/>
    </xf>
    <xf numFmtId="4" fontId="67" fillId="0" borderId="1" xfId="0" applyNumberFormat="1" applyFont="1" applyFill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center"/>
    </xf>
    <xf numFmtId="49" fontId="69" fillId="0" borderId="1" xfId="0" applyNumberFormat="1" applyFont="1" applyBorder="1" applyAlignment="1">
      <alignment horizontal="left" vertical="top" wrapText="1"/>
    </xf>
    <xf numFmtId="49" fontId="69" fillId="0" borderId="17" xfId="0" applyNumberFormat="1" applyFont="1" applyBorder="1" applyAlignment="1">
      <alignment horizontal="left" vertical="top" wrapText="1"/>
    </xf>
    <xf numFmtId="49" fontId="69" fillId="0" borderId="24" xfId="0" applyNumberFormat="1" applyFont="1" applyBorder="1" applyAlignment="1">
      <alignment horizontal="left" vertical="top" wrapText="1"/>
    </xf>
    <xf numFmtId="49" fontId="69" fillId="0" borderId="11" xfId="0" applyNumberFormat="1" applyFont="1" applyBorder="1" applyAlignment="1">
      <alignment horizontal="left" vertical="top" wrapText="1"/>
    </xf>
    <xf numFmtId="49" fontId="69" fillId="0" borderId="1" xfId="0" applyNumberFormat="1" applyFont="1" applyFill="1" applyBorder="1" applyAlignment="1">
      <alignment horizontal="right" vertical="top"/>
    </xf>
    <xf numFmtId="0" fontId="11" fillId="0" borderId="18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4" fontId="27" fillId="0" borderId="1" xfId="0" applyNumberFormat="1" applyFont="1" applyFill="1" applyBorder="1" applyAlignment="1">
      <alignment vertical="center"/>
    </xf>
    <xf numFmtId="0" fontId="25" fillId="0" borderId="11" xfId="0" applyFont="1" applyFill="1" applyBorder="1" applyAlignment="1">
      <alignment vertical="center"/>
    </xf>
    <xf numFmtId="4" fontId="69" fillId="0" borderId="17" xfId="0" applyNumberFormat="1" applyFont="1" applyFill="1" applyBorder="1" applyAlignment="1">
      <alignment horizontal="right" vertical="top"/>
    </xf>
    <xf numFmtId="0" fontId="25" fillId="0" borderId="11" xfId="0" applyFont="1" applyFill="1" applyBorder="1"/>
    <xf numFmtId="3" fontId="27" fillId="0" borderId="1" xfId="0" applyNumberFormat="1" applyFont="1" applyBorder="1"/>
    <xf numFmtId="4" fontId="27" fillId="0" borderId="10" xfId="0" applyNumberFormat="1" applyFont="1" applyBorder="1"/>
    <xf numFmtId="3" fontId="27" fillId="0" borderId="10" xfId="0" applyNumberFormat="1" applyFont="1" applyBorder="1"/>
    <xf numFmtId="4" fontId="27" fillId="0" borderId="18" xfId="0" applyNumberFormat="1" applyFont="1" applyBorder="1"/>
    <xf numFmtId="0" fontId="11" fillId="0" borderId="18" xfId="0" applyFont="1" applyFill="1" applyBorder="1"/>
    <xf numFmtId="3" fontId="27" fillId="0" borderId="18" xfId="0" applyNumberFormat="1" applyFont="1" applyBorder="1"/>
    <xf numFmtId="0" fontId="11" fillId="0" borderId="17" xfId="0" applyFont="1" applyBorder="1" applyAlignment="1">
      <alignment wrapText="1"/>
    </xf>
    <xf numFmtId="3" fontId="27" fillId="0" borderId="52" xfId="0" applyNumberFormat="1" applyFont="1" applyFill="1" applyBorder="1" applyAlignment="1">
      <alignment horizontal="center" vertical="center"/>
    </xf>
    <xf numFmtId="0" fontId="27" fillId="6" borderId="23" xfId="0" applyFont="1" applyFill="1" applyBorder="1"/>
    <xf numFmtId="0" fontId="27" fillId="6" borderId="39" xfId="0" applyFont="1" applyFill="1" applyBorder="1"/>
    <xf numFmtId="3" fontId="27" fillId="0" borderId="52" xfId="0" applyNumberFormat="1" applyFont="1" applyBorder="1"/>
    <xf numFmtId="0" fontId="25" fillId="9" borderId="1" xfId="0" applyFont="1" applyFill="1" applyBorder="1" applyAlignment="1">
      <alignment vertical="center"/>
    </xf>
    <xf numFmtId="0" fontId="25" fillId="9" borderId="29" xfId="0" applyFont="1" applyFill="1" applyBorder="1" applyAlignment="1">
      <alignment vertical="center"/>
    </xf>
    <xf numFmtId="0" fontId="25" fillId="0" borderId="29" xfId="0" applyFont="1" applyBorder="1" applyAlignment="1">
      <alignment horizontal="center" vertical="center"/>
    </xf>
    <xf numFmtId="0" fontId="25" fillId="0" borderId="29" xfId="0" applyFont="1" applyBorder="1" applyAlignment="1">
      <alignment vertical="center"/>
    </xf>
    <xf numFmtId="16" fontId="25" fillId="9" borderId="1" xfId="0" quotePrefix="1" applyNumberFormat="1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9" borderId="10" xfId="0" applyFont="1" applyFill="1" applyBorder="1" applyAlignment="1">
      <alignment vertical="center"/>
    </xf>
    <xf numFmtId="3" fontId="27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vertical="center"/>
    </xf>
    <xf numFmtId="16" fontId="27" fillId="0" borderId="1" xfId="0" quotePrefix="1" applyNumberFormat="1" applyFont="1" applyBorder="1" applyAlignment="1">
      <alignment horizontal="center" vertical="center"/>
    </xf>
    <xf numFmtId="0" fontId="66" fillId="0" borderId="1" xfId="0" applyFont="1" applyBorder="1" applyAlignment="1">
      <alignment vertical="center"/>
    </xf>
    <xf numFmtId="3" fontId="66" fillId="0" borderId="1" xfId="0" applyNumberFormat="1" applyFont="1" applyBorder="1" applyAlignment="1">
      <alignment horizontal="left" vertical="center"/>
    </xf>
    <xf numFmtId="0" fontId="11" fillId="9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49" fontId="71" fillId="0" borderId="1" xfId="0" applyNumberFormat="1" applyFont="1" applyFill="1" applyBorder="1" applyAlignment="1">
      <alignment horizontal="center"/>
    </xf>
    <xf numFmtId="0" fontId="71" fillId="0" borderId="1" xfId="0" applyFont="1" applyFill="1" applyBorder="1"/>
    <xf numFmtId="3" fontId="71" fillId="0" borderId="1" xfId="0" applyNumberFormat="1" applyFont="1" applyFill="1" applyBorder="1" applyAlignment="1">
      <alignment horizontal="center"/>
    </xf>
    <xf numFmtId="0" fontId="71" fillId="0" borderId="1" xfId="0" applyFont="1" applyFill="1" applyBorder="1" applyAlignment="1">
      <alignment vertical="center"/>
    </xf>
    <xf numFmtId="0" fontId="71" fillId="0" borderId="0" xfId="0" applyFont="1" applyFill="1" applyAlignment="1">
      <alignment vertical="center"/>
    </xf>
    <xf numFmtId="0" fontId="71" fillId="0" borderId="1" xfId="0" applyFont="1" applyFill="1" applyBorder="1" applyAlignment="1">
      <alignment horizontal="left"/>
    </xf>
    <xf numFmtId="3" fontId="71" fillId="0" borderId="0" xfId="0" applyNumberFormat="1" applyFont="1" applyFill="1"/>
    <xf numFmtId="0" fontId="25" fillId="0" borderId="36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3" fontId="27" fillId="0" borderId="17" xfId="0" applyNumberFormat="1" applyFont="1" applyBorder="1" applyAlignment="1">
      <alignment horizontal="center" vertical="center"/>
    </xf>
    <xf numFmtId="3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vertical="center"/>
    </xf>
    <xf numFmtId="0" fontId="71" fillId="0" borderId="17" xfId="0" applyFont="1" applyFill="1" applyBorder="1" applyAlignment="1">
      <alignment vertical="center"/>
    </xf>
    <xf numFmtId="0" fontId="71" fillId="0" borderId="17" xfId="0" applyFont="1" applyFill="1" applyBorder="1" applyAlignment="1">
      <alignment horizontal="left"/>
    </xf>
    <xf numFmtId="0" fontId="6" fillId="0" borderId="1" xfId="0" applyFont="1" applyBorder="1" applyAlignment="1">
      <alignment vertical="center"/>
    </xf>
    <xf numFmtId="0" fontId="71" fillId="0" borderId="17" xfId="0" applyFont="1" applyFill="1" applyBorder="1"/>
    <xf numFmtId="3" fontId="71" fillId="0" borderId="1" xfId="0" applyNumberFormat="1" applyFont="1" applyFill="1" applyBorder="1" applyAlignment="1">
      <alignment vertical="center"/>
    </xf>
    <xf numFmtId="3" fontId="71" fillId="0" borderId="1" xfId="0" applyNumberFormat="1" applyFont="1" applyFill="1" applyBorder="1"/>
    <xf numFmtId="49" fontId="72" fillId="0" borderId="1" xfId="0" applyNumberFormat="1" applyFont="1" applyFill="1" applyBorder="1" applyAlignment="1">
      <alignment horizontal="center"/>
    </xf>
    <xf numFmtId="0" fontId="72" fillId="0" borderId="1" xfId="0" applyFont="1" applyFill="1" applyBorder="1"/>
    <xf numFmtId="3" fontId="72" fillId="0" borderId="1" xfId="0" applyNumberFormat="1" applyFont="1" applyFill="1" applyBorder="1" applyAlignment="1">
      <alignment horizontal="center"/>
    </xf>
    <xf numFmtId="49" fontId="72" fillId="0" borderId="1" xfId="0" applyNumberFormat="1" applyFont="1" applyBorder="1" applyAlignment="1">
      <alignment horizontal="center"/>
    </xf>
    <xf numFmtId="0" fontId="72" fillId="0" borderId="1" xfId="0" applyFont="1" applyBorder="1"/>
    <xf numFmtId="3" fontId="72" fillId="0" borderId="1" xfId="0" applyNumberFormat="1" applyFont="1" applyBorder="1" applyAlignment="1">
      <alignment horizontal="center"/>
    </xf>
    <xf numFmtId="0" fontId="71" fillId="0" borderId="0" xfId="0" applyFont="1" applyFill="1"/>
    <xf numFmtId="0" fontId="27" fillId="0" borderId="1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3" fontId="73" fillId="0" borderId="0" xfId="0" applyNumberFormat="1" applyFont="1" applyFill="1"/>
    <xf numFmtId="0" fontId="24" fillId="0" borderId="36" xfId="0" applyFont="1" applyBorder="1" applyAlignment="1">
      <alignment vertical="center"/>
    </xf>
    <xf numFmtId="0" fontId="71" fillId="0" borderId="1" xfId="0" applyFont="1" applyBorder="1" applyAlignment="1">
      <alignment horizontal="center" vertical="center"/>
    </xf>
    <xf numFmtId="0" fontId="71" fillId="0" borderId="1" xfId="0" applyFont="1" applyBorder="1" applyAlignment="1">
      <alignment horizontal="left" vertical="center"/>
    </xf>
    <xf numFmtId="0" fontId="24" fillId="0" borderId="1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74" fillId="0" borderId="0" xfId="0" applyNumberFormat="1" applyFont="1"/>
    <xf numFmtId="0" fontId="73" fillId="0" borderId="1" xfId="0" applyFont="1" applyBorder="1" applyAlignment="1">
      <alignment horizontal="left" vertical="center"/>
    </xf>
    <xf numFmtId="49" fontId="71" fillId="0" borderId="1" xfId="0" applyNumberFormat="1" applyFont="1" applyBorder="1" applyAlignment="1">
      <alignment horizontal="center"/>
    </xf>
    <xf numFmtId="0" fontId="71" fillId="0" borderId="1" xfId="0" applyFont="1" applyBorder="1"/>
    <xf numFmtId="3" fontId="71" fillId="0" borderId="1" xfId="0" applyNumberFormat="1" applyFont="1" applyBorder="1" applyAlignment="1">
      <alignment horizontal="center"/>
    </xf>
    <xf numFmtId="0" fontId="72" fillId="0" borderId="0" xfId="0" applyFont="1"/>
    <xf numFmtId="0" fontId="4" fillId="0" borderId="0" xfId="0" applyFont="1" applyFill="1" applyBorder="1" applyAlignment="1">
      <alignment vertical="center" wrapText="1"/>
    </xf>
    <xf numFmtId="0" fontId="71" fillId="0" borderId="1" xfId="0" applyFont="1" applyFill="1" applyBorder="1" applyAlignment="1">
      <alignment horizontal="left" vertical="center"/>
    </xf>
    <xf numFmtId="0" fontId="71" fillId="0" borderId="11" xfId="0" quotePrefix="1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vertical="center"/>
    </xf>
    <xf numFmtId="0" fontId="71" fillId="0" borderId="19" xfId="0" quotePrefix="1" applyFont="1" applyFill="1" applyBorder="1" applyAlignment="1">
      <alignment horizontal="left" vertical="center" wrapText="1"/>
    </xf>
    <xf numFmtId="3" fontId="71" fillId="0" borderId="1" xfId="0" quotePrefix="1" applyNumberFormat="1" applyFont="1" applyFill="1" applyBorder="1" applyAlignment="1">
      <alignment horizontal="center" vertical="center"/>
    </xf>
    <xf numFmtId="3" fontId="74" fillId="0" borderId="1" xfId="0" applyNumberFormat="1" applyFont="1" applyBorder="1"/>
    <xf numFmtId="3" fontId="73" fillId="0" borderId="1" xfId="0" quotePrefix="1" applyNumberFormat="1" applyFont="1" applyFill="1" applyBorder="1" applyAlignment="1">
      <alignment horizontal="center" vertical="center"/>
    </xf>
    <xf numFmtId="0" fontId="72" fillId="0" borderId="0" xfId="0" applyFont="1" applyFill="1"/>
    <xf numFmtId="3" fontId="74" fillId="0" borderId="1" xfId="0" applyNumberFormat="1" applyFont="1" applyFill="1" applyBorder="1"/>
    <xf numFmtId="0" fontId="71" fillId="0" borderId="24" xfId="0" applyFont="1" applyFill="1" applyBorder="1" applyAlignment="1">
      <alignment vertical="center" wrapText="1"/>
    </xf>
    <xf numFmtId="0" fontId="71" fillId="0" borderId="11" xfId="0" applyFont="1" applyFill="1" applyBorder="1" applyAlignment="1">
      <alignment vertical="center" wrapText="1"/>
    </xf>
    <xf numFmtId="0" fontId="71" fillId="0" borderId="11" xfId="0" quotePrefix="1" applyFont="1" applyFill="1" applyBorder="1" applyAlignment="1">
      <alignment horizontal="center" vertical="center"/>
    </xf>
    <xf numFmtId="0" fontId="71" fillId="0" borderId="1" xfId="0" quotePrefix="1" applyFont="1" applyFill="1" applyBorder="1" applyAlignment="1">
      <alignment horizontal="center" vertical="center"/>
    </xf>
    <xf numFmtId="0" fontId="71" fillId="0" borderId="19" xfId="0" quotePrefix="1" applyFont="1" applyFill="1" applyBorder="1" applyAlignment="1">
      <alignment horizontal="center" vertical="center"/>
    </xf>
    <xf numFmtId="0" fontId="71" fillId="0" borderId="6" xfId="0" quotePrefix="1" applyFont="1" applyFill="1" applyBorder="1" applyAlignment="1">
      <alignment horizontal="center" vertical="center"/>
    </xf>
    <xf numFmtId="0" fontId="71" fillId="0" borderId="11" xfId="0" applyFont="1" applyFill="1" applyBorder="1" applyAlignment="1">
      <alignment vertical="center"/>
    </xf>
    <xf numFmtId="0" fontId="71" fillId="0" borderId="10" xfId="0" quotePrefix="1" applyFont="1" applyFill="1" applyBorder="1" applyAlignment="1">
      <alignment horizontal="center" vertical="center"/>
    </xf>
    <xf numFmtId="3" fontId="73" fillId="0" borderId="1" xfId="0" applyNumberFormat="1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textRotation="90" wrapText="1"/>
    </xf>
    <xf numFmtId="3" fontId="27" fillId="0" borderId="1" xfId="0" applyNumberFormat="1" applyFont="1" applyFill="1" applyBorder="1" applyAlignment="1" applyProtection="1">
      <alignment horizontal="center" vertical="center" textRotation="90" wrapText="1"/>
    </xf>
    <xf numFmtId="0" fontId="27" fillId="2" borderId="1" xfId="0" applyFont="1" applyFill="1" applyBorder="1" applyAlignment="1" applyProtection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left" vertical="top" wrapText="1"/>
    </xf>
    <xf numFmtId="0" fontId="70" fillId="0" borderId="24" xfId="0" applyFont="1" applyFill="1" applyBorder="1" applyAlignment="1">
      <alignment horizontal="left" vertical="top" wrapText="1"/>
    </xf>
    <xf numFmtId="0" fontId="70" fillId="0" borderId="11" xfId="0" applyFont="1" applyFill="1" applyBorder="1" applyAlignment="1">
      <alignment horizontal="left" vertical="top" wrapText="1"/>
    </xf>
    <xf numFmtId="0" fontId="69" fillId="0" borderId="1" xfId="0" applyFont="1" applyFill="1" applyBorder="1" applyAlignment="1">
      <alignment horizontal="left" vertical="top" wrapText="1"/>
    </xf>
    <xf numFmtId="3" fontId="71" fillId="0" borderId="11" xfId="0" quotePrefix="1" applyNumberFormat="1" applyFont="1" applyFill="1" applyBorder="1" applyAlignment="1">
      <alignment horizontal="center" vertical="center"/>
    </xf>
    <xf numFmtId="3" fontId="73" fillId="0" borderId="1" xfId="0" applyNumberFormat="1" applyFont="1" applyBorder="1"/>
    <xf numFmtId="3" fontId="75" fillId="0" borderId="1" xfId="0" applyNumberFormat="1" applyFont="1" applyBorder="1"/>
    <xf numFmtId="3" fontId="73" fillId="0" borderId="1" xfId="0" applyNumberFormat="1" applyFont="1" applyFill="1" applyBorder="1" applyAlignment="1">
      <alignment horizontal="center"/>
    </xf>
    <xf numFmtId="0" fontId="73" fillId="0" borderId="1" xfId="0" applyFont="1" applyFill="1" applyBorder="1"/>
    <xf numFmtId="0" fontId="37" fillId="0" borderId="17" xfId="0" applyFont="1" applyBorder="1"/>
    <xf numFmtId="0" fontId="71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3" fontId="66" fillId="0" borderId="1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/>
    <xf numFmtId="0" fontId="0" fillId="0" borderId="0" xfId="0" applyFont="1" applyFill="1"/>
    <xf numFmtId="3" fontId="66" fillId="0" borderId="19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25" fillId="0" borderId="1" xfId="3" applyFont="1" applyBorder="1" applyAlignment="1" applyProtection="1">
      <alignment wrapText="1"/>
      <protection locked="0"/>
    </xf>
    <xf numFmtId="0" fontId="76" fillId="0" borderId="1" xfId="0" applyFont="1" applyBorder="1" applyAlignment="1">
      <alignment horizontal="center" vertical="center"/>
    </xf>
    <xf numFmtId="0" fontId="76" fillId="0" borderId="1" xfId="0" applyFont="1" applyBorder="1" applyAlignment="1">
      <alignment vertical="center" wrapText="1"/>
    </xf>
    <xf numFmtId="0" fontId="76" fillId="0" borderId="1" xfId="0" applyFont="1" applyBorder="1" applyAlignment="1">
      <alignment horizontal="center" vertical="center" wrapText="1"/>
    </xf>
    <xf numFmtId="4" fontId="76" fillId="0" borderId="1" xfId="0" applyNumberFormat="1" applyFont="1" applyBorder="1" applyAlignment="1">
      <alignment horizontal="center" vertical="center" wrapText="1"/>
    </xf>
    <xf numFmtId="4" fontId="66" fillId="0" borderId="1" xfId="0" applyNumberFormat="1" applyFont="1" applyBorder="1"/>
    <xf numFmtId="4" fontId="66" fillId="0" borderId="18" xfId="0" applyNumberFormat="1" applyFont="1" applyBorder="1"/>
    <xf numFmtId="3" fontId="66" fillId="0" borderId="31" xfId="0" applyNumberFormat="1" applyFont="1" applyBorder="1" applyAlignment="1">
      <alignment vertical="center"/>
    </xf>
    <xf numFmtId="4" fontId="66" fillId="0" borderId="51" xfId="0" applyNumberFormat="1" applyFont="1" applyBorder="1" applyAlignment="1">
      <alignment vertical="center"/>
    </xf>
    <xf numFmtId="3" fontId="66" fillId="0" borderId="51" xfId="0" applyNumberFormat="1" applyFont="1" applyBorder="1" applyAlignment="1">
      <alignment vertical="center"/>
    </xf>
    <xf numFmtId="3" fontId="66" fillId="0" borderId="18" xfId="0" applyNumberFormat="1" applyFont="1" applyBorder="1"/>
    <xf numFmtId="1" fontId="67" fillId="0" borderId="1" xfId="0" applyNumberFormat="1" applyFont="1" applyFill="1" applyBorder="1" applyAlignment="1">
      <alignment horizontal="right" vertical="top"/>
    </xf>
    <xf numFmtId="1" fontId="69" fillId="0" borderId="1" xfId="0" applyNumberFormat="1" applyFont="1" applyFill="1" applyBorder="1" applyAlignment="1">
      <alignment horizontal="right" vertical="top"/>
    </xf>
    <xf numFmtId="3" fontId="24" fillId="0" borderId="31" xfId="0" applyNumberFormat="1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Border="1" applyAlignment="1">
      <alignment vertical="center"/>
    </xf>
    <xf numFmtId="4" fontId="77" fillId="0" borderId="1" xfId="0" applyNumberFormat="1" applyFont="1" applyFill="1" applyBorder="1" applyAlignment="1">
      <alignment horizontal="right" vertical="top"/>
    </xf>
    <xf numFmtId="49" fontId="6" fillId="0" borderId="1" xfId="0" applyNumberFormat="1" applyFont="1" applyFill="1" applyBorder="1" applyAlignment="1">
      <alignment horizontal="right" vertical="top"/>
    </xf>
    <xf numFmtId="0" fontId="6" fillId="0" borderId="11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4" fontId="6" fillId="0" borderId="0" xfId="0" applyNumberFormat="1" applyFont="1" applyBorder="1" applyAlignment="1">
      <alignment vertical="center"/>
    </xf>
    <xf numFmtId="49" fontId="6" fillId="0" borderId="11" xfId="0" applyNumberFormat="1" applyFont="1" applyFill="1" applyBorder="1" applyAlignment="1">
      <alignment horizontal="right" vertical="center"/>
    </xf>
    <xf numFmtId="0" fontId="11" fillId="0" borderId="16" xfId="0" applyFont="1" applyBorder="1"/>
    <xf numFmtId="4" fontId="27" fillId="0" borderId="0" xfId="0" applyNumberFormat="1" applyFont="1" applyBorder="1"/>
    <xf numFmtId="0" fontId="6" fillId="0" borderId="17" xfId="0" applyFont="1" applyFill="1" applyBorder="1" applyAlignment="1">
      <alignment horizontal="center" vertical="center" wrapText="1"/>
    </xf>
    <xf numFmtId="4" fontId="6" fillId="0" borderId="0" xfId="0" applyNumberFormat="1" applyFont="1" applyBorder="1"/>
    <xf numFmtId="3" fontId="78" fillId="0" borderId="1" xfId="0" applyNumberFormat="1" applyFont="1" applyFill="1" applyBorder="1" applyAlignment="1">
      <alignment horizontal="center"/>
    </xf>
    <xf numFmtId="3" fontId="78" fillId="0" borderId="1" xfId="0" quotePrefix="1" applyNumberFormat="1" applyFont="1" applyFill="1" applyBorder="1" applyAlignment="1">
      <alignment horizontal="center" vertical="center"/>
    </xf>
    <xf numFmtId="49" fontId="78" fillId="0" borderId="1" xfId="0" applyNumberFormat="1" applyFont="1" applyFill="1" applyBorder="1" applyAlignment="1">
      <alignment horizontal="center"/>
    </xf>
    <xf numFmtId="0" fontId="78" fillId="0" borderId="1" xfId="0" applyFont="1" applyFill="1" applyBorder="1"/>
    <xf numFmtId="3" fontId="78" fillId="0" borderId="11" xfId="0" quotePrefix="1" applyNumberFormat="1" applyFont="1" applyFill="1" applyBorder="1" applyAlignment="1">
      <alignment horizontal="center" vertical="center"/>
    </xf>
    <xf numFmtId="0" fontId="79" fillId="0" borderId="0" xfId="0" applyFont="1"/>
    <xf numFmtId="3" fontId="11" fillId="0" borderId="1" xfId="0" applyNumberFormat="1" applyFont="1" applyBorder="1" applyAlignment="1">
      <alignment horizontal="left" vertical="center"/>
    </xf>
    <xf numFmtId="3" fontId="80" fillId="0" borderId="1" xfId="0" applyNumberFormat="1" applyFont="1" applyBorder="1" applyAlignment="1">
      <alignment vertical="center"/>
    </xf>
    <xf numFmtId="3" fontId="80" fillId="0" borderId="17" xfId="0" applyNumberFormat="1" applyFont="1" applyBorder="1" applyAlignment="1">
      <alignment vertical="center"/>
    </xf>
    <xf numFmtId="0" fontId="81" fillId="0" borderId="1" xfId="0" applyFont="1" applyBorder="1" applyAlignment="1">
      <alignment vertical="center"/>
    </xf>
    <xf numFmtId="3" fontId="80" fillId="0" borderId="1" xfId="0" applyNumberFormat="1" applyFont="1" applyBorder="1" applyAlignment="1">
      <alignment horizontal="center" vertical="center"/>
    </xf>
    <xf numFmtId="3" fontId="80" fillId="0" borderId="17" xfId="0" applyNumberFormat="1" applyFont="1" applyBorder="1" applyAlignment="1">
      <alignment horizontal="center" vertical="center"/>
    </xf>
    <xf numFmtId="3" fontId="66" fillId="0" borderId="1" xfId="0" applyNumberFormat="1" applyFont="1" applyBorder="1" applyAlignment="1">
      <alignment horizontal="right" vertical="center"/>
    </xf>
    <xf numFmtId="0" fontId="80" fillId="0" borderId="1" xfId="0" applyFont="1" applyBorder="1" applyAlignment="1">
      <alignment horizontal="center" vertical="center"/>
    </xf>
    <xf numFmtId="3" fontId="0" fillId="0" borderId="0" xfId="0" applyNumberFormat="1"/>
    <xf numFmtId="0" fontId="82" fillId="0" borderId="1" xfId="0" applyFont="1" applyFill="1" applyBorder="1" applyAlignment="1">
      <alignment horizontal="right" vertical="center"/>
    </xf>
    <xf numFmtId="3" fontId="83" fillId="0" borderId="19" xfId="0" applyNumberFormat="1" applyFont="1" applyBorder="1" applyAlignment="1">
      <alignment horizontal="center" vertical="center" wrapText="1"/>
    </xf>
    <xf numFmtId="0" fontId="4" fillId="0" borderId="1" xfId="0" applyFont="1" applyFill="1" applyBorder="1"/>
    <xf numFmtId="0" fontId="39" fillId="0" borderId="17" xfId="0" applyFont="1" applyBorder="1" applyAlignment="1">
      <alignment vertical="center" wrapText="1"/>
    </xf>
    <xf numFmtId="0" fontId="39" fillId="0" borderId="24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0" fontId="80" fillId="0" borderId="24" xfId="0" applyFont="1" applyBorder="1" applyAlignment="1">
      <alignment horizontal="center" vertical="center"/>
    </xf>
    <xf numFmtId="3" fontId="27" fillId="0" borderId="11" xfId="0" applyNumberFormat="1" applyFont="1" applyBorder="1" applyAlignment="1">
      <alignment horizontal="center" vertical="center"/>
    </xf>
    <xf numFmtId="0" fontId="13" fillId="2" borderId="0" xfId="3" applyFont="1" applyFill="1" applyAlignment="1">
      <alignment horizontal="left"/>
    </xf>
    <xf numFmtId="0" fontId="5" fillId="2" borderId="0" xfId="3" applyFont="1" applyFill="1" applyAlignment="1">
      <alignment horizontal="left"/>
    </xf>
    <xf numFmtId="0" fontId="22" fillId="2" borderId="0" xfId="3" applyFont="1" applyFill="1" applyAlignment="1">
      <alignment horizontal="center"/>
    </xf>
    <xf numFmtId="0" fontId="25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textRotation="90" wrapText="1"/>
    </xf>
    <xf numFmtId="3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3" fontId="27" fillId="0" borderId="1" xfId="0" applyNumberFormat="1" applyFont="1" applyFill="1" applyBorder="1" applyAlignment="1" applyProtection="1">
      <alignment horizontal="center" vertical="center" textRotation="90" wrapText="1"/>
    </xf>
    <xf numFmtId="49" fontId="41" fillId="0" borderId="33" xfId="12" applyNumberFormat="1" applyFont="1" applyFill="1" applyBorder="1" applyAlignment="1" applyProtection="1">
      <alignment horizontal="center" vertical="center"/>
    </xf>
    <xf numFmtId="49" fontId="41" fillId="0" borderId="34" xfId="12" applyNumberFormat="1" applyFont="1" applyFill="1" applyBorder="1" applyAlignment="1" applyProtection="1">
      <alignment horizontal="center" vertical="center"/>
    </xf>
    <xf numFmtId="0" fontId="25" fillId="2" borderId="17" xfId="3" applyFont="1" applyFill="1" applyBorder="1" applyAlignment="1" applyProtection="1">
      <alignment horizontal="center" vertical="center" wrapText="1"/>
    </xf>
    <xf numFmtId="0" fontId="25" fillId="2" borderId="24" xfId="3" applyFont="1" applyFill="1" applyBorder="1" applyAlignment="1" applyProtection="1">
      <alignment horizontal="center" vertical="center" wrapText="1"/>
    </xf>
    <xf numFmtId="0" fontId="25" fillId="2" borderId="11" xfId="3" applyFont="1" applyFill="1" applyBorder="1" applyAlignment="1" applyProtection="1">
      <alignment horizontal="center" vertical="center" wrapText="1"/>
    </xf>
    <xf numFmtId="0" fontId="25" fillId="2" borderId="18" xfId="3" applyFont="1" applyFill="1" applyBorder="1" applyAlignment="1" applyProtection="1">
      <alignment horizontal="center" vertical="center" wrapText="1"/>
    </xf>
    <xf numFmtId="0" fontId="25" fillId="2" borderId="10" xfId="3" applyFont="1" applyFill="1" applyBorder="1" applyAlignment="1" applyProtection="1">
      <alignment horizontal="center" vertical="center" wrapText="1"/>
    </xf>
    <xf numFmtId="0" fontId="25" fillId="0" borderId="18" xfId="3" applyFont="1" applyFill="1" applyBorder="1" applyAlignment="1" applyProtection="1">
      <alignment horizontal="center" vertical="center" wrapText="1"/>
    </xf>
    <xf numFmtId="0" fontId="25" fillId="0" borderId="10" xfId="3" applyFont="1" applyFill="1" applyBorder="1" applyAlignment="1" applyProtection="1">
      <alignment horizontal="center" vertical="center" wrapText="1"/>
    </xf>
    <xf numFmtId="0" fontId="27" fillId="2" borderId="17" xfId="0" applyFont="1" applyFill="1" applyBorder="1" applyAlignment="1" applyProtection="1">
      <alignment horizontal="center" vertical="center" wrapText="1"/>
    </xf>
    <xf numFmtId="0" fontId="27" fillId="2" borderId="24" xfId="0" applyFont="1" applyFill="1" applyBorder="1" applyAlignment="1" applyProtection="1">
      <alignment horizontal="center" vertical="center" wrapText="1"/>
    </xf>
    <xf numFmtId="0" fontId="27" fillId="2" borderId="11" xfId="0" applyFont="1" applyFill="1" applyBorder="1" applyAlignment="1" applyProtection="1">
      <alignment horizontal="center" vertical="center" wrapText="1"/>
    </xf>
    <xf numFmtId="0" fontId="25" fillId="2" borderId="18" xfId="0" applyFont="1" applyFill="1" applyBorder="1" applyAlignment="1" applyProtection="1">
      <alignment horizontal="center" vertical="center" wrapText="1"/>
    </xf>
    <xf numFmtId="0" fontId="25" fillId="2" borderId="10" xfId="0" applyFont="1" applyFill="1" applyBorder="1" applyAlignment="1" applyProtection="1">
      <alignment horizontal="center" vertical="center" wrapText="1"/>
    </xf>
    <xf numFmtId="0" fontId="27" fillId="2" borderId="18" xfId="0" applyFont="1" applyFill="1" applyBorder="1" applyAlignment="1" applyProtection="1">
      <alignment horizontal="center" vertical="center" textRotation="90" wrapText="1"/>
    </xf>
    <xf numFmtId="0" fontId="27" fillId="2" borderId="10" xfId="0" applyFont="1" applyFill="1" applyBorder="1" applyAlignment="1" applyProtection="1">
      <alignment horizontal="center" vertical="center" textRotation="90" wrapText="1"/>
    </xf>
    <xf numFmtId="0" fontId="27" fillId="0" borderId="18" xfId="0" applyFont="1" applyFill="1" applyBorder="1" applyAlignment="1" applyProtection="1">
      <alignment horizontal="center" vertical="center" textRotation="90" wrapText="1"/>
    </xf>
    <xf numFmtId="0" fontId="27" fillId="0" borderId="10" xfId="0" applyFont="1" applyFill="1" applyBorder="1" applyAlignment="1" applyProtection="1">
      <alignment horizontal="center" vertical="center" textRotation="90" wrapText="1"/>
    </xf>
    <xf numFmtId="0" fontId="25" fillId="0" borderId="1" xfId="3" applyFont="1" applyBorder="1" applyAlignment="1" applyProtection="1">
      <alignment horizontal="center" vertical="center" wrapText="1"/>
    </xf>
    <xf numFmtId="0" fontId="25" fillId="2" borderId="1" xfId="3" applyFont="1" applyFill="1" applyBorder="1" applyAlignment="1" applyProtection="1">
      <alignment horizontal="center" vertical="center" wrapText="1"/>
    </xf>
    <xf numFmtId="0" fontId="25" fillId="2" borderId="1" xfId="9" applyFont="1" applyFill="1" applyBorder="1" applyAlignment="1" applyProtection="1">
      <alignment horizontal="center" vertical="center" wrapText="1"/>
    </xf>
    <xf numFmtId="0" fontId="25" fillId="0" borderId="40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wrapText="1"/>
    </xf>
    <xf numFmtId="0" fontId="11" fillId="0" borderId="24" xfId="0" applyFont="1" applyFill="1" applyBorder="1" applyAlignment="1">
      <alignment horizontal="center" wrapText="1"/>
    </xf>
    <xf numFmtId="49" fontId="37" fillId="5" borderId="17" xfId="0" applyNumberFormat="1" applyFont="1" applyFill="1" applyBorder="1" applyAlignment="1">
      <alignment horizontal="left" vertical="center"/>
    </xf>
    <xf numFmtId="49" fontId="37" fillId="5" borderId="24" xfId="0" applyNumberFormat="1" applyFont="1" applyFill="1" applyBorder="1" applyAlignment="1">
      <alignment horizontal="left" vertical="center"/>
    </xf>
    <xf numFmtId="49" fontId="37" fillId="5" borderId="11" xfId="0" applyNumberFormat="1" applyFont="1" applyFill="1" applyBorder="1" applyAlignment="1">
      <alignment horizontal="left" vertical="center"/>
    </xf>
    <xf numFmtId="49" fontId="37" fillId="5" borderId="17" xfId="0" applyNumberFormat="1" applyFont="1" applyFill="1" applyBorder="1" applyAlignment="1">
      <alignment horizontal="left" vertical="center" wrapText="1"/>
    </xf>
    <xf numFmtId="49" fontId="37" fillId="5" borderId="24" xfId="0" applyNumberFormat="1" applyFont="1" applyFill="1" applyBorder="1" applyAlignment="1">
      <alignment horizontal="left" vertical="center" wrapText="1"/>
    </xf>
    <xf numFmtId="49" fontId="37" fillId="5" borderId="11" xfId="0" applyNumberFormat="1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9" fillId="0" borderId="1" xfId="0" applyFont="1" applyFill="1" applyBorder="1" applyAlignment="1">
      <alignment horizontal="left" vertical="top" wrapText="1"/>
    </xf>
    <xf numFmtId="0" fontId="70" fillId="0" borderId="17" xfId="0" applyFont="1" applyFill="1" applyBorder="1" applyAlignment="1">
      <alignment horizontal="left" vertical="top" wrapText="1"/>
    </xf>
    <xf numFmtId="0" fontId="70" fillId="0" borderId="24" xfId="0" applyFont="1" applyFill="1" applyBorder="1" applyAlignment="1">
      <alignment horizontal="left" vertical="top" wrapText="1"/>
    </xf>
    <xf numFmtId="0" fontId="70" fillId="0" borderId="11" xfId="0" applyFont="1" applyFill="1" applyBorder="1" applyAlignment="1">
      <alignment horizontal="left" vertical="top" wrapText="1"/>
    </xf>
    <xf numFmtId="0" fontId="70" fillId="0" borderId="1" xfId="0" applyFont="1" applyFill="1" applyBorder="1" applyAlignment="1">
      <alignment horizontal="left" vertical="top" wrapText="1"/>
    </xf>
    <xf numFmtId="0" fontId="69" fillId="0" borderId="17" xfId="0" applyFont="1" applyBorder="1" applyAlignment="1">
      <alignment horizontal="left" vertical="top" wrapText="1"/>
    </xf>
    <xf numFmtId="0" fontId="69" fillId="0" borderId="24" xfId="0" applyFont="1" applyBorder="1" applyAlignment="1">
      <alignment horizontal="left" vertical="top" wrapText="1"/>
    </xf>
    <xf numFmtId="0" fontId="69" fillId="0" borderId="11" xfId="0" applyFont="1" applyBorder="1" applyAlignment="1">
      <alignment horizontal="left" vertical="top" wrapText="1"/>
    </xf>
    <xf numFmtId="0" fontId="69" fillId="0" borderId="0" xfId="0" applyFont="1" applyAlignment="1">
      <alignment horizontal="left" vertical="top" wrapText="1"/>
    </xf>
    <xf numFmtId="0" fontId="68" fillId="0" borderId="17" xfId="0" applyFont="1" applyFill="1" applyBorder="1" applyAlignment="1">
      <alignment horizontal="left" vertical="top" wrapText="1"/>
    </xf>
    <xf numFmtId="0" fontId="68" fillId="0" borderId="24" xfId="0" applyFont="1" applyFill="1" applyBorder="1" applyAlignment="1">
      <alignment horizontal="left" vertical="top" wrapText="1"/>
    </xf>
    <xf numFmtId="0" fontId="68" fillId="0" borderId="11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3" fontId="84" fillId="0" borderId="1" xfId="0" applyNumberFormat="1" applyFont="1" applyBorder="1" applyAlignment="1">
      <alignment horizontal="center"/>
    </xf>
    <xf numFmtId="3" fontId="85" fillId="0" borderId="1" xfId="0" applyNumberFormat="1" applyFont="1" applyBorder="1"/>
  </cellXfs>
  <cellStyles count="18">
    <cellStyle name="ContentsHyperlink" xfId="1"/>
    <cellStyle name="Hyperlink" xfId="2" builtinId="8"/>
    <cellStyle name="Normal" xfId="0" builtinId="0"/>
    <cellStyle name="Normal 16" xfId="17"/>
    <cellStyle name="Normal 2" xfId="3"/>
    <cellStyle name="Normal 2 2" xfId="4"/>
    <cellStyle name="Normal 2 3" xfId="15"/>
    <cellStyle name="Normal 3" xfId="5"/>
    <cellStyle name="Normal 3 2" xfId="6"/>
    <cellStyle name="Normal 4" xfId="7"/>
    <cellStyle name="Normal 42" xfId="16"/>
    <cellStyle name="Normal 5" xfId="14"/>
    <cellStyle name="Normal_normativ kadra _ tabel_1" xfId="8"/>
    <cellStyle name="Normal_TAB DZ 1-10 (1)" xfId="9"/>
    <cellStyle name="Normal_TAB DZ 1-10 (1) 2" xfId="10"/>
    <cellStyle name="Student Information" xfId="11"/>
    <cellStyle name="Student Information - user entered" xfId="12"/>
    <cellStyle name="Total" xfId="13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0</xdr:col>
      <xdr:colOff>714375</xdr:colOff>
      <xdr:row>4</xdr:row>
      <xdr:rowOff>85725</xdr:rowOff>
    </xdr:to>
    <xdr:pic>
      <xdr:nvPicPr>
        <xdr:cNvPr id="646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/>
        <xdr:cNvSpPr>
          <a:spLocks noChangeShapeType="1"/>
        </xdr:cNvSpPr>
      </xdr:nvSpPr>
      <xdr:spPr bwMode="auto">
        <a:xfrm>
          <a:off x="0" y="0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unteri\Local%20Settings\Temporary%20Internet%20Files\Content.IE5\C5IV8L6N\usluge_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АДРЖАЈ"/>
      <sheetName val="Kadar.ode."/>
      <sheetName val="Kadar.dne.bol.dij."/>
      <sheetName val="Kadar.zaj.med.del."/>
      <sheetName val="Kadar.nem."/>
      <sheetName val="Kadar.zbirno "/>
      <sheetName val="Kapaciteti i korišćenje"/>
      <sheetName val="Pratioci"/>
      <sheetName val="Dnevne.bolnice"/>
      <sheetName val="Neonatologija"/>
      <sheetName val="Pregledi"/>
      <sheetName val="Operacije"/>
      <sheetName val="DSG"/>
      <sheetName val="Usluge-interno"/>
      <sheetName val="očno"/>
      <sheetName val="anest."/>
      <sheetName val="rehab"/>
      <sheetName val="neonat"/>
      <sheetName val="neuro"/>
      <sheetName val="онко"/>
      <sheetName val="psih."/>
      <sheetName val="grudno"/>
      <sheetName val="дечје"/>
      <sheetName val="општа хир."/>
      <sheetName val="ортопедија"/>
      <sheetName val="урологија"/>
      <sheetName val="гин."/>
      <sheetName val="ОРЛ"/>
      <sheetName val="Dijagnostika"/>
      <sheetName val="Lab"/>
      <sheetName val="Dijalize"/>
      <sheetName val="Krv"/>
      <sheetName val="Lekovi"/>
      <sheetName val="Implantati"/>
      <sheetName val="Sanitet.mat"/>
      <sheetName val="Liste.čekanja"/>
    </sheetNames>
    <sheetDataSet>
      <sheetData sheetId="0" refreshError="1"/>
      <sheetData sheetId="1" refreshError="1">
        <row r="1">
          <cell r="C1" t="str">
            <v>Општа болница Сента</v>
          </cell>
        </row>
        <row r="2">
          <cell r="C2" t="str">
            <v>08923507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3"/>
  <sheetViews>
    <sheetView workbookViewId="0">
      <selection activeCell="H19" sqref="H19"/>
    </sheetView>
  </sheetViews>
  <sheetFormatPr defaultRowHeight="12.75"/>
  <cols>
    <col min="1" max="1" width="12.28515625" style="10" customWidth="1"/>
    <col min="2" max="16384" width="9.140625" style="10"/>
  </cols>
  <sheetData>
    <row r="2" spans="1:9" ht="14.25">
      <c r="B2" s="623" t="s">
        <v>17</v>
      </c>
      <c r="C2" s="623"/>
      <c r="D2" s="623"/>
      <c r="E2" s="623"/>
      <c r="F2" s="623"/>
      <c r="G2" s="623"/>
      <c r="H2" s="623"/>
    </row>
    <row r="3" spans="1:9" ht="15.75">
      <c r="B3" s="624" t="s">
        <v>18</v>
      </c>
      <c r="C3" s="624"/>
      <c r="D3" s="624"/>
      <c r="E3" s="624"/>
      <c r="F3" s="624"/>
      <c r="G3" s="624"/>
      <c r="H3" s="624"/>
    </row>
    <row r="6" spans="1:9" ht="18.75">
      <c r="A6" s="625" t="s">
        <v>19</v>
      </c>
      <c r="B6" s="625"/>
      <c r="C6" s="625"/>
      <c r="D6" s="625"/>
      <c r="E6" s="625"/>
      <c r="F6" s="625"/>
      <c r="G6" s="625"/>
      <c r="H6" s="625"/>
      <c r="I6" s="625"/>
    </row>
    <row r="7" spans="1:9" ht="18.75">
      <c r="A7" s="625" t="s">
        <v>20</v>
      </c>
      <c r="B7" s="625"/>
      <c r="C7" s="625"/>
      <c r="D7" s="625"/>
      <c r="E7" s="625"/>
      <c r="F7" s="625"/>
      <c r="G7" s="625"/>
      <c r="H7" s="625"/>
      <c r="I7" s="625"/>
    </row>
    <row r="8" spans="1:9" ht="18.75">
      <c r="A8" s="625" t="s">
        <v>359</v>
      </c>
      <c r="B8" s="625"/>
      <c r="C8" s="625"/>
      <c r="D8" s="625"/>
      <c r="E8" s="625"/>
      <c r="F8" s="625"/>
      <c r="G8" s="625"/>
      <c r="H8" s="625"/>
      <c r="I8" s="625"/>
    </row>
    <row r="9" spans="1:9" ht="18.75">
      <c r="A9" s="625" t="s">
        <v>4017</v>
      </c>
      <c r="B9" s="625"/>
      <c r="C9" s="625"/>
      <c r="D9" s="625"/>
      <c r="E9" s="625"/>
      <c r="F9" s="625"/>
      <c r="G9" s="625"/>
      <c r="H9" s="625"/>
      <c r="I9" s="625"/>
    </row>
    <row r="10" spans="1:9">
      <c r="B10" s="32" t="s">
        <v>65</v>
      </c>
    </row>
    <row r="12" spans="1:9" ht="14.25">
      <c r="A12" s="214" t="s">
        <v>326</v>
      </c>
      <c r="B12" s="218"/>
      <c r="C12" s="218"/>
      <c r="D12" s="218"/>
      <c r="E12" s="218"/>
      <c r="F12" s="218"/>
      <c r="G12" s="218"/>
      <c r="H12" s="218"/>
      <c r="I12" s="218"/>
    </row>
    <row r="13" spans="1:9" ht="14.25">
      <c r="A13" s="214" t="s">
        <v>327</v>
      </c>
      <c r="B13" s="218"/>
      <c r="C13" s="218"/>
      <c r="D13" s="218"/>
      <c r="E13" s="218"/>
      <c r="F13" s="218"/>
      <c r="G13" s="218"/>
      <c r="H13" s="218"/>
      <c r="I13" s="218"/>
    </row>
    <row r="14" spans="1:9" ht="14.25">
      <c r="A14" s="214" t="s">
        <v>328</v>
      </c>
      <c r="B14" s="218"/>
      <c r="C14" s="218"/>
      <c r="D14" s="218"/>
      <c r="E14" s="218"/>
      <c r="F14" s="218"/>
      <c r="G14" s="218"/>
      <c r="H14" s="218"/>
      <c r="I14" s="218"/>
    </row>
    <row r="15" spans="1:9" ht="14.25">
      <c r="A15" s="214" t="s">
        <v>329</v>
      </c>
      <c r="B15" s="218"/>
      <c r="C15" s="218"/>
      <c r="D15" s="218"/>
      <c r="E15" s="218"/>
      <c r="F15" s="218"/>
      <c r="G15" s="218"/>
      <c r="H15" s="218"/>
      <c r="I15" s="218"/>
    </row>
    <row r="16" spans="1:9" ht="14.25">
      <c r="A16" s="218" t="s">
        <v>220</v>
      </c>
      <c r="B16" s="218"/>
      <c r="C16" s="218"/>
      <c r="D16" s="218"/>
      <c r="E16" s="218"/>
      <c r="F16" s="218"/>
      <c r="G16" s="218"/>
      <c r="H16" s="218"/>
      <c r="I16" s="218"/>
    </row>
    <row r="17" spans="1:9" ht="15.75" customHeight="1">
      <c r="A17" s="218" t="s">
        <v>227</v>
      </c>
      <c r="B17" s="218"/>
      <c r="C17" s="218"/>
      <c r="D17" s="218"/>
      <c r="E17" s="218"/>
      <c r="F17" s="218"/>
      <c r="G17" s="218"/>
      <c r="H17" s="218"/>
      <c r="I17" s="218"/>
    </row>
    <row r="18" spans="1:9" ht="15.75" customHeight="1">
      <c r="A18" s="218" t="s">
        <v>228</v>
      </c>
      <c r="B18" s="218"/>
      <c r="C18" s="218"/>
      <c r="D18" s="218"/>
      <c r="E18" s="218"/>
      <c r="F18" s="218"/>
      <c r="G18" s="218"/>
      <c r="H18" s="218"/>
      <c r="I18" s="218"/>
    </row>
    <row r="19" spans="1:9" ht="14.25">
      <c r="A19" s="218" t="s">
        <v>310</v>
      </c>
      <c r="B19" s="218"/>
      <c r="C19" s="218"/>
      <c r="D19" s="218"/>
      <c r="E19" s="218"/>
      <c r="F19" s="218"/>
      <c r="G19" s="218"/>
      <c r="H19" s="218"/>
      <c r="I19" s="218"/>
    </row>
    <row r="20" spans="1:9" ht="14.25">
      <c r="A20" s="218" t="s">
        <v>236</v>
      </c>
      <c r="B20" s="218"/>
      <c r="C20" s="218"/>
      <c r="D20" s="218"/>
      <c r="E20" s="218"/>
      <c r="F20" s="218"/>
      <c r="G20" s="218"/>
      <c r="H20" s="218"/>
      <c r="I20" s="218"/>
    </row>
    <row r="21" spans="1:9" ht="14.25">
      <c r="A21" s="218" t="s">
        <v>241</v>
      </c>
      <c r="B21" s="218"/>
      <c r="C21" s="218"/>
      <c r="D21" s="218"/>
      <c r="E21" s="218"/>
      <c r="F21" s="218"/>
      <c r="G21" s="218"/>
      <c r="H21" s="218"/>
      <c r="I21" s="218"/>
    </row>
    <row r="22" spans="1:9" ht="14.25">
      <c r="A22" s="372" t="s">
        <v>238</v>
      </c>
      <c r="B22" s="218"/>
      <c r="C22" s="218"/>
      <c r="D22" s="218"/>
      <c r="E22" s="218"/>
      <c r="F22" s="218"/>
      <c r="G22" s="218"/>
      <c r="H22" s="218"/>
      <c r="I22" s="218"/>
    </row>
    <row r="23" spans="1:9" ht="14.25">
      <c r="A23" s="372" t="s">
        <v>1549</v>
      </c>
      <c r="B23" s="218"/>
      <c r="C23" s="218"/>
      <c r="D23" s="218"/>
      <c r="E23" s="218"/>
      <c r="F23" s="218"/>
      <c r="G23" s="218"/>
      <c r="H23" s="218"/>
      <c r="I23" s="218"/>
    </row>
    <row r="24" spans="1:9" ht="14.25">
      <c r="A24" s="218" t="s">
        <v>311</v>
      </c>
      <c r="B24" s="218"/>
      <c r="C24" s="218"/>
      <c r="D24" s="218"/>
      <c r="E24" s="218"/>
      <c r="F24" s="218"/>
      <c r="G24" s="218"/>
      <c r="H24" s="218"/>
      <c r="I24" s="218"/>
    </row>
    <row r="25" spans="1:9" ht="14.25">
      <c r="A25" s="218" t="s">
        <v>255</v>
      </c>
      <c r="B25" s="218"/>
      <c r="C25" s="218"/>
      <c r="D25" s="218"/>
      <c r="E25" s="218"/>
      <c r="F25" s="218"/>
      <c r="G25" s="218"/>
      <c r="H25" s="218"/>
      <c r="I25" s="218"/>
    </row>
    <row r="26" spans="1:9" ht="14.25">
      <c r="A26" s="218" t="s">
        <v>312</v>
      </c>
      <c r="B26" s="218"/>
      <c r="C26" s="218"/>
      <c r="D26" s="218"/>
      <c r="E26" s="218"/>
      <c r="F26" s="218"/>
      <c r="G26" s="218"/>
      <c r="H26" s="218"/>
      <c r="I26" s="218"/>
    </row>
    <row r="27" spans="1:9" ht="14.25">
      <c r="A27" s="218" t="s">
        <v>136</v>
      </c>
      <c r="B27" s="218"/>
      <c r="C27" s="218"/>
      <c r="D27" s="218"/>
      <c r="E27" s="218"/>
      <c r="F27" s="218"/>
      <c r="G27" s="218"/>
      <c r="H27" s="218"/>
      <c r="I27" s="218"/>
    </row>
    <row r="28" spans="1:9" ht="14.25">
      <c r="A28" s="218" t="s">
        <v>296</v>
      </c>
      <c r="B28" s="218"/>
      <c r="C28" s="218"/>
      <c r="D28" s="218"/>
      <c r="E28" s="218"/>
      <c r="F28" s="218"/>
      <c r="G28" s="218"/>
      <c r="H28" s="218"/>
      <c r="I28" s="218"/>
    </row>
    <row r="29" spans="1:9" ht="14.25">
      <c r="A29" s="218" t="s">
        <v>305</v>
      </c>
      <c r="B29" s="218"/>
      <c r="C29" s="218"/>
      <c r="D29" s="218"/>
      <c r="E29" s="218"/>
      <c r="F29" s="218"/>
      <c r="G29" s="218"/>
      <c r="H29" s="218"/>
      <c r="I29" s="218"/>
    </row>
    <row r="30" spans="1:9" ht="14.25">
      <c r="A30" s="218" t="s">
        <v>307</v>
      </c>
      <c r="B30" s="218"/>
      <c r="C30" s="218"/>
      <c r="D30" s="218"/>
      <c r="E30" s="218"/>
      <c r="F30" s="218"/>
      <c r="G30" s="218"/>
      <c r="H30" s="218"/>
      <c r="I30" s="218"/>
    </row>
    <row r="31" spans="1:9" ht="14.25">
      <c r="A31" s="218" t="s">
        <v>308</v>
      </c>
      <c r="B31" s="218"/>
      <c r="C31" s="218"/>
      <c r="D31" s="218"/>
      <c r="E31" s="218"/>
      <c r="F31" s="218"/>
      <c r="G31" s="218"/>
      <c r="H31" s="218"/>
      <c r="I31" s="218"/>
    </row>
    <row r="32" spans="1:9" ht="14.25">
      <c r="A32" s="218" t="s">
        <v>309</v>
      </c>
      <c r="B32" s="218"/>
      <c r="C32" s="218"/>
      <c r="D32" s="218"/>
      <c r="E32" s="218"/>
      <c r="F32" s="218"/>
      <c r="G32" s="218"/>
      <c r="H32" s="218"/>
      <c r="I32" s="218"/>
    </row>
    <row r="33" spans="1:9" ht="14.25">
      <c r="A33" s="372"/>
      <c r="B33" s="218"/>
      <c r="C33" s="218"/>
      <c r="D33" s="218"/>
      <c r="E33" s="218"/>
      <c r="F33" s="218"/>
      <c r="G33" s="218"/>
      <c r="H33" s="218"/>
      <c r="I33" s="218"/>
    </row>
  </sheetData>
  <mergeCells count="6">
    <mergeCell ref="B2:H2"/>
    <mergeCell ref="B3:H3"/>
    <mergeCell ref="A9:I9"/>
    <mergeCell ref="A6:I6"/>
    <mergeCell ref="A7:I7"/>
    <mergeCell ref="A8:I8"/>
  </mergeCells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"/>
  <sheetViews>
    <sheetView view="pageBreakPreview" zoomScaleSheetLayoutView="100" workbookViewId="0">
      <selection activeCell="F8" sqref="F8"/>
    </sheetView>
  </sheetViews>
  <sheetFormatPr defaultRowHeight="12.75"/>
  <cols>
    <col min="1" max="1" width="22.28515625" style="10" customWidth="1"/>
    <col min="2" max="2" width="7.5703125" style="10" customWidth="1"/>
    <col min="3" max="3" width="11.42578125" style="10" customWidth="1"/>
    <col min="4" max="4" width="12.5703125" style="10" customWidth="1"/>
    <col min="5" max="5" width="10.7109375" style="10" customWidth="1"/>
    <col min="6" max="6" width="13" style="10" customWidth="1"/>
    <col min="7" max="16384" width="9.140625" style="10"/>
  </cols>
  <sheetData>
    <row r="1" spans="1:6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9"/>
    </row>
    <row r="2" spans="1:6">
      <c r="A2" s="221"/>
      <c r="B2" s="222" t="s">
        <v>195</v>
      </c>
      <c r="C2" s="213" t="str">
        <f>Kadar.ode.!C2</f>
        <v>08923507</v>
      </c>
      <c r="D2" s="217"/>
      <c r="E2" s="217"/>
      <c r="F2" s="219"/>
    </row>
    <row r="3" spans="1:6">
      <c r="A3" s="221"/>
      <c r="B3" s="222"/>
      <c r="C3" s="213"/>
      <c r="D3" s="217"/>
      <c r="E3" s="217"/>
      <c r="F3" s="219"/>
    </row>
    <row r="4" spans="1:6" ht="14.25">
      <c r="A4" s="221"/>
      <c r="B4" s="222" t="s">
        <v>196</v>
      </c>
      <c r="C4" s="214" t="s">
        <v>236</v>
      </c>
      <c r="D4" s="218"/>
      <c r="E4" s="218"/>
      <c r="F4" s="220"/>
    </row>
    <row r="6" spans="1:6" ht="27.75" customHeight="1">
      <c r="A6" s="674" t="s">
        <v>233</v>
      </c>
      <c r="B6" s="675"/>
      <c r="C6" s="674" t="s">
        <v>234</v>
      </c>
      <c r="D6" s="675"/>
      <c r="E6" s="674" t="s">
        <v>235</v>
      </c>
      <c r="F6" s="675"/>
    </row>
    <row r="7" spans="1:6" s="2" customFormat="1" ht="34.5" customHeight="1">
      <c r="A7" s="139" t="s">
        <v>231</v>
      </c>
      <c r="B7" s="225" t="s">
        <v>232</v>
      </c>
      <c r="C7" s="173" t="s">
        <v>360</v>
      </c>
      <c r="D7" s="173" t="s">
        <v>361</v>
      </c>
      <c r="E7" s="173" t="s">
        <v>360</v>
      </c>
      <c r="F7" s="173" t="s">
        <v>361</v>
      </c>
    </row>
    <row r="8" spans="1:6" s="2" customFormat="1" ht="15" customHeight="1">
      <c r="A8" s="226" t="s">
        <v>2</v>
      </c>
      <c r="B8" s="139">
        <f>+B9+B10+B11+B12</f>
        <v>16</v>
      </c>
      <c r="C8" s="139">
        <f>+C9+C10+C11+C12</f>
        <v>771</v>
      </c>
      <c r="D8" s="139">
        <f>+D9+D10+D11+D12</f>
        <v>771</v>
      </c>
      <c r="E8" s="139">
        <f>+E9+E10+E11+E12</f>
        <v>3907</v>
      </c>
      <c r="F8" s="139">
        <f>+F9+F10+F11+F12</f>
        <v>3907</v>
      </c>
    </row>
    <row r="9" spans="1:6" s="2" customFormat="1">
      <c r="A9" s="320" t="s">
        <v>97</v>
      </c>
      <c r="B9" s="139"/>
      <c r="C9" s="139"/>
      <c r="D9" s="228"/>
      <c r="E9" s="139"/>
      <c r="F9" s="228"/>
    </row>
    <row r="10" spans="1:6" s="2" customFormat="1">
      <c r="A10" s="320" t="s">
        <v>98</v>
      </c>
      <c r="B10" s="139"/>
      <c r="C10" s="139"/>
      <c r="D10" s="228"/>
      <c r="E10" s="139"/>
      <c r="F10" s="228"/>
    </row>
    <row r="11" spans="1:6" s="2" customFormat="1">
      <c r="A11" s="227" t="s">
        <v>99</v>
      </c>
      <c r="B11" s="139">
        <v>16</v>
      </c>
      <c r="C11" s="139">
        <v>771</v>
      </c>
      <c r="D11" s="418">
        <v>771</v>
      </c>
      <c r="E11" s="139">
        <v>3907</v>
      </c>
      <c r="F11" s="418">
        <v>3907</v>
      </c>
    </row>
    <row r="12" spans="1:6" s="2" customFormat="1">
      <c r="A12" s="321" t="s">
        <v>100</v>
      </c>
      <c r="B12" s="139"/>
      <c r="C12" s="139"/>
      <c r="D12" s="228"/>
      <c r="E12" s="139"/>
      <c r="F12" s="228"/>
    </row>
  </sheetData>
  <mergeCells count="3">
    <mergeCell ref="A6:B6"/>
    <mergeCell ref="C6:D6"/>
    <mergeCell ref="E6:F6"/>
  </mergeCells>
  <phoneticPr fontId="12" type="noConversion"/>
  <pageMargins left="0.75" right="0.75" top="1" bottom="1" header="0.5" footer="0.5"/>
  <pageSetup paperSize="9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4"/>
  <sheetViews>
    <sheetView view="pageBreakPreview" topLeftCell="A49" zoomScaleSheetLayoutView="100" workbookViewId="0">
      <selection activeCell="A72" sqref="A72"/>
    </sheetView>
  </sheetViews>
  <sheetFormatPr defaultRowHeight="12.75"/>
  <cols>
    <col min="1" max="1" width="13.140625" style="102" customWidth="1"/>
    <col min="2" max="2" width="20" style="102" customWidth="1"/>
    <col min="3" max="8" width="8.7109375" style="102" customWidth="1"/>
    <col min="9" max="16384" width="9.140625" style="102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</row>
    <row r="3" spans="1:8">
      <c r="A3" s="221"/>
      <c r="B3" s="222"/>
      <c r="C3" s="213"/>
      <c r="D3" s="217"/>
      <c r="E3" s="217"/>
      <c r="F3" s="217"/>
      <c r="G3" s="219"/>
    </row>
    <row r="4" spans="1:8" ht="14.25">
      <c r="A4" s="221"/>
      <c r="B4" s="222" t="s">
        <v>196</v>
      </c>
      <c r="C4" s="214" t="s">
        <v>241</v>
      </c>
      <c r="D4" s="218"/>
      <c r="E4" s="218"/>
      <c r="F4" s="218"/>
      <c r="G4" s="220"/>
    </row>
    <row r="5" spans="1:8" ht="14.25">
      <c r="A5" s="221"/>
      <c r="B5" s="222" t="s">
        <v>237</v>
      </c>
      <c r="C5" s="214"/>
      <c r="D5" s="218"/>
      <c r="E5" s="218"/>
      <c r="F5" s="218"/>
      <c r="G5" s="220"/>
    </row>
    <row r="7" spans="1:8" ht="21.75" customHeight="1">
      <c r="A7" s="670" t="s">
        <v>53</v>
      </c>
      <c r="B7" s="670" t="s">
        <v>246</v>
      </c>
      <c r="C7" s="677" t="s">
        <v>252</v>
      </c>
      <c r="D7" s="678"/>
      <c r="E7" s="677" t="s">
        <v>253</v>
      </c>
      <c r="F7" s="678"/>
      <c r="G7" s="664" t="s">
        <v>88</v>
      </c>
      <c r="H7" s="676"/>
    </row>
    <row r="8" spans="1:8" ht="32.25" customHeight="1" thickBot="1">
      <c r="A8" s="671"/>
      <c r="B8" s="671"/>
      <c r="C8" s="266" t="s">
        <v>1839</v>
      </c>
      <c r="D8" s="274" t="s">
        <v>361</v>
      </c>
      <c r="E8" s="266" t="s">
        <v>1839</v>
      </c>
      <c r="F8" s="274" t="s">
        <v>361</v>
      </c>
      <c r="G8" s="266" t="s">
        <v>1839</v>
      </c>
      <c r="H8" s="274" t="s">
        <v>361</v>
      </c>
    </row>
    <row r="9" spans="1:8" ht="11.1" customHeight="1" thickTop="1">
      <c r="A9" s="384"/>
      <c r="B9" s="384" t="s">
        <v>1810</v>
      </c>
      <c r="C9" s="385">
        <v>24825</v>
      </c>
      <c r="D9" s="385">
        <v>24825</v>
      </c>
      <c r="E9" s="385">
        <v>2455</v>
      </c>
      <c r="F9" s="385">
        <v>2455</v>
      </c>
      <c r="G9" s="386">
        <f>C9+E9</f>
        <v>27280</v>
      </c>
      <c r="H9" s="387">
        <f>D9+F9</f>
        <v>27280</v>
      </c>
    </row>
    <row r="10" spans="1:8" ht="11.1" customHeight="1">
      <c r="A10" s="388" t="s">
        <v>168</v>
      </c>
      <c r="B10" s="389" t="s">
        <v>1811</v>
      </c>
      <c r="C10" s="390">
        <v>10534</v>
      </c>
      <c r="D10" s="390">
        <v>10534</v>
      </c>
      <c r="E10" s="390">
        <v>359</v>
      </c>
      <c r="F10" s="390">
        <v>359</v>
      </c>
      <c r="G10" s="391">
        <f>C10+E10</f>
        <v>10893</v>
      </c>
      <c r="H10" s="392">
        <f>D10+F10</f>
        <v>10893</v>
      </c>
    </row>
    <row r="11" spans="1:8" ht="11.1" customHeight="1">
      <c r="A11" s="388" t="s">
        <v>169</v>
      </c>
      <c r="B11" s="389" t="s">
        <v>1812</v>
      </c>
      <c r="C11" s="390">
        <v>5556</v>
      </c>
      <c r="D11" s="390">
        <v>5556</v>
      </c>
      <c r="E11" s="390">
        <v>561</v>
      </c>
      <c r="F11" s="390">
        <v>561</v>
      </c>
      <c r="G11" s="391">
        <f t="shared" ref="G11:H66" si="0">C11+E11</f>
        <v>6117</v>
      </c>
      <c r="H11" s="392">
        <f t="shared" si="0"/>
        <v>6117</v>
      </c>
    </row>
    <row r="12" spans="1:8" ht="11.1" customHeight="1">
      <c r="A12" s="388" t="s">
        <v>1813</v>
      </c>
      <c r="B12" s="389" t="s">
        <v>1814</v>
      </c>
      <c r="C12" s="390">
        <v>179</v>
      </c>
      <c r="D12" s="390">
        <v>179</v>
      </c>
      <c r="E12" s="390">
        <v>134</v>
      </c>
      <c r="F12" s="390">
        <v>134</v>
      </c>
      <c r="G12" s="391">
        <f t="shared" si="0"/>
        <v>313</v>
      </c>
      <c r="H12" s="392">
        <f t="shared" si="0"/>
        <v>313</v>
      </c>
    </row>
    <row r="13" spans="1:8" ht="11.1" customHeight="1">
      <c r="A13" s="393" t="s">
        <v>1815</v>
      </c>
      <c r="B13" s="394" t="s">
        <v>1816</v>
      </c>
      <c r="C13" s="390">
        <v>8556</v>
      </c>
      <c r="D13" s="390">
        <v>8556</v>
      </c>
      <c r="E13" s="390">
        <v>1401</v>
      </c>
      <c r="F13" s="390">
        <v>1401</v>
      </c>
      <c r="G13" s="391">
        <f t="shared" si="0"/>
        <v>9957</v>
      </c>
      <c r="H13" s="392">
        <f t="shared" si="0"/>
        <v>9957</v>
      </c>
    </row>
    <row r="14" spans="1:8" s="140" customFormat="1" ht="11.1" customHeight="1">
      <c r="A14" s="384"/>
      <c r="B14" s="384" t="s">
        <v>1817</v>
      </c>
      <c r="C14" s="385">
        <v>2207</v>
      </c>
      <c r="D14" s="385">
        <v>2207</v>
      </c>
      <c r="E14" s="385">
        <v>6</v>
      </c>
      <c r="F14" s="385">
        <v>6</v>
      </c>
      <c r="G14" s="386">
        <f t="shared" si="0"/>
        <v>2213</v>
      </c>
      <c r="H14" s="387">
        <f t="shared" si="0"/>
        <v>2213</v>
      </c>
    </row>
    <row r="15" spans="1:8" s="140" customFormat="1" ht="11.1" customHeight="1">
      <c r="A15" s="388" t="s">
        <v>168</v>
      </c>
      <c r="B15" s="389" t="s">
        <v>1811</v>
      </c>
      <c r="C15" s="395">
        <v>714</v>
      </c>
      <c r="D15" s="395">
        <v>714</v>
      </c>
      <c r="E15" s="395">
        <v>1</v>
      </c>
      <c r="F15" s="395">
        <v>1</v>
      </c>
      <c r="G15" s="391">
        <f t="shared" si="0"/>
        <v>715</v>
      </c>
      <c r="H15" s="392">
        <f t="shared" si="0"/>
        <v>715</v>
      </c>
    </row>
    <row r="16" spans="1:8" s="140" customFormat="1" ht="12.75" customHeight="1">
      <c r="A16" s="388" t="s">
        <v>169</v>
      </c>
      <c r="B16" s="389" t="s">
        <v>1812</v>
      </c>
      <c r="C16" s="396">
        <v>1492</v>
      </c>
      <c r="D16" s="396">
        <v>1492</v>
      </c>
      <c r="E16" s="390">
        <v>5</v>
      </c>
      <c r="F16" s="390">
        <v>5</v>
      </c>
      <c r="G16" s="391">
        <f t="shared" si="0"/>
        <v>1497</v>
      </c>
      <c r="H16" s="392">
        <f t="shared" si="0"/>
        <v>1497</v>
      </c>
    </row>
    <row r="17" spans="1:8" s="140" customFormat="1">
      <c r="A17" s="397" t="s">
        <v>1815</v>
      </c>
      <c r="B17" s="394" t="s">
        <v>1816</v>
      </c>
      <c r="C17" s="396">
        <v>1</v>
      </c>
      <c r="D17" s="396">
        <v>1</v>
      </c>
      <c r="E17" s="390"/>
      <c r="F17" s="390"/>
      <c r="G17" s="391">
        <f t="shared" si="0"/>
        <v>1</v>
      </c>
      <c r="H17" s="392">
        <f t="shared" si="0"/>
        <v>1</v>
      </c>
    </row>
    <row r="18" spans="1:8" s="140" customFormat="1">
      <c r="A18" s="384"/>
      <c r="B18" s="384" t="s">
        <v>1818</v>
      </c>
      <c r="C18" s="398">
        <v>3713</v>
      </c>
      <c r="D18" s="398">
        <v>3713</v>
      </c>
      <c r="E18" s="385">
        <v>136</v>
      </c>
      <c r="F18" s="385">
        <v>136</v>
      </c>
      <c r="G18" s="386">
        <f t="shared" si="0"/>
        <v>3849</v>
      </c>
      <c r="H18" s="387">
        <f t="shared" si="0"/>
        <v>3849</v>
      </c>
    </row>
    <row r="19" spans="1:8" s="140" customFormat="1" ht="27" customHeight="1">
      <c r="A19" s="388" t="s">
        <v>168</v>
      </c>
      <c r="B19" s="389" t="s">
        <v>1811</v>
      </c>
      <c r="C19" s="390">
        <v>1812</v>
      </c>
      <c r="D19" s="390">
        <v>1812</v>
      </c>
      <c r="E19" s="390">
        <v>14</v>
      </c>
      <c r="F19" s="390">
        <v>14</v>
      </c>
      <c r="G19" s="391">
        <f t="shared" si="0"/>
        <v>1826</v>
      </c>
      <c r="H19" s="392">
        <f t="shared" si="0"/>
        <v>1826</v>
      </c>
    </row>
    <row r="20" spans="1:8" s="140" customFormat="1" ht="11.1" customHeight="1">
      <c r="A20" s="388" t="s">
        <v>169</v>
      </c>
      <c r="B20" s="389" t="s">
        <v>1812</v>
      </c>
      <c r="C20" s="390">
        <v>1899</v>
      </c>
      <c r="D20" s="390">
        <v>1899</v>
      </c>
      <c r="E20" s="390">
        <v>7</v>
      </c>
      <c r="F20" s="390">
        <v>7</v>
      </c>
      <c r="G20" s="391">
        <f t="shared" si="0"/>
        <v>1906</v>
      </c>
      <c r="H20" s="392">
        <f t="shared" si="0"/>
        <v>1906</v>
      </c>
    </row>
    <row r="21" spans="1:8" ht="15">
      <c r="A21" s="388" t="s">
        <v>1813</v>
      </c>
      <c r="B21" s="389" t="s">
        <v>1814</v>
      </c>
      <c r="C21" s="399">
        <v>2</v>
      </c>
      <c r="D21" s="399">
        <v>2</v>
      </c>
      <c r="E21" s="399">
        <v>4</v>
      </c>
      <c r="F21" s="399">
        <v>4</v>
      </c>
      <c r="G21" s="391">
        <f t="shared" si="0"/>
        <v>6</v>
      </c>
      <c r="H21" s="392">
        <f t="shared" si="0"/>
        <v>6</v>
      </c>
    </row>
    <row r="22" spans="1:8" s="142" customFormat="1" ht="14.25" customHeight="1">
      <c r="A22" s="388" t="s">
        <v>1815</v>
      </c>
      <c r="B22" s="394" t="s">
        <v>1816</v>
      </c>
      <c r="C22" s="399"/>
      <c r="D22" s="399"/>
      <c r="E22" s="399">
        <v>111</v>
      </c>
      <c r="F22" s="399">
        <v>111</v>
      </c>
      <c r="G22" s="391">
        <f t="shared" si="0"/>
        <v>111</v>
      </c>
      <c r="H22" s="392">
        <f t="shared" si="0"/>
        <v>111</v>
      </c>
    </row>
    <row r="23" spans="1:8">
      <c r="A23" s="384"/>
      <c r="B23" s="384" t="s">
        <v>1819</v>
      </c>
      <c r="C23" s="400">
        <v>5004</v>
      </c>
      <c r="D23" s="400">
        <v>5004</v>
      </c>
      <c r="E23" s="400">
        <v>29</v>
      </c>
      <c r="F23" s="400">
        <v>29</v>
      </c>
      <c r="G23" s="386">
        <f t="shared" si="0"/>
        <v>5033</v>
      </c>
      <c r="H23" s="387">
        <f t="shared" si="0"/>
        <v>5033</v>
      </c>
    </row>
    <row r="24" spans="1:8" ht="11.1" customHeight="1">
      <c r="A24" s="388" t="s">
        <v>168</v>
      </c>
      <c r="B24" s="389" t="s">
        <v>1811</v>
      </c>
      <c r="C24" s="399">
        <v>2412</v>
      </c>
      <c r="D24" s="399">
        <v>2412</v>
      </c>
      <c r="E24" s="399">
        <v>2</v>
      </c>
      <c r="F24" s="399">
        <v>2</v>
      </c>
      <c r="G24" s="391">
        <f t="shared" si="0"/>
        <v>2414</v>
      </c>
      <c r="H24" s="392">
        <f t="shared" si="0"/>
        <v>2414</v>
      </c>
    </row>
    <row r="25" spans="1:8" ht="11.1" customHeight="1">
      <c r="A25" s="388" t="s">
        <v>169</v>
      </c>
      <c r="B25" s="389" t="s">
        <v>1812</v>
      </c>
      <c r="C25" s="399">
        <v>2591</v>
      </c>
      <c r="D25" s="399">
        <v>2591</v>
      </c>
      <c r="E25" s="399">
        <v>1</v>
      </c>
      <c r="F25" s="399">
        <v>1</v>
      </c>
      <c r="G25" s="391">
        <f t="shared" si="0"/>
        <v>2592</v>
      </c>
      <c r="H25" s="392">
        <f t="shared" si="0"/>
        <v>2592</v>
      </c>
    </row>
    <row r="26" spans="1:8" ht="11.1" customHeight="1">
      <c r="A26" s="388" t="s">
        <v>1815</v>
      </c>
      <c r="B26" s="394" t="s">
        <v>1816</v>
      </c>
      <c r="C26" s="399">
        <v>1</v>
      </c>
      <c r="D26" s="399">
        <v>1</v>
      </c>
      <c r="E26" s="399">
        <v>26</v>
      </c>
      <c r="F26" s="399">
        <v>26</v>
      </c>
      <c r="G26" s="391">
        <f t="shared" si="0"/>
        <v>27</v>
      </c>
      <c r="H26" s="392"/>
    </row>
    <row r="27" spans="1:8" ht="11.1" customHeight="1">
      <c r="A27" s="384"/>
      <c r="B27" s="384" t="s">
        <v>1820</v>
      </c>
      <c r="C27" s="400">
        <v>2482</v>
      </c>
      <c r="D27" s="400">
        <v>2482</v>
      </c>
      <c r="E27" s="400">
        <v>11</v>
      </c>
      <c r="F27" s="400">
        <v>11</v>
      </c>
      <c r="G27" s="386">
        <f t="shared" si="0"/>
        <v>2493</v>
      </c>
      <c r="H27" s="387">
        <f t="shared" si="0"/>
        <v>2493</v>
      </c>
    </row>
    <row r="28" spans="1:8" ht="11.1" customHeight="1">
      <c r="A28" s="388" t="s">
        <v>168</v>
      </c>
      <c r="B28" s="389" t="s">
        <v>1811</v>
      </c>
      <c r="C28" s="399">
        <v>414</v>
      </c>
      <c r="D28" s="399">
        <v>414</v>
      </c>
      <c r="E28" s="399"/>
      <c r="F28" s="399"/>
      <c r="G28" s="391">
        <f t="shared" si="0"/>
        <v>414</v>
      </c>
      <c r="H28" s="392">
        <f t="shared" si="0"/>
        <v>414</v>
      </c>
    </row>
    <row r="29" spans="1:8" ht="11.1" customHeight="1">
      <c r="A29" s="388" t="s">
        <v>169</v>
      </c>
      <c r="B29" s="389" t="s">
        <v>1812</v>
      </c>
      <c r="C29" s="399">
        <v>2050</v>
      </c>
      <c r="D29" s="399">
        <v>2050</v>
      </c>
      <c r="E29" s="399">
        <v>1</v>
      </c>
      <c r="F29" s="399">
        <v>1</v>
      </c>
      <c r="G29" s="391">
        <f t="shared" si="0"/>
        <v>2051</v>
      </c>
      <c r="H29" s="392">
        <f t="shared" si="0"/>
        <v>2051</v>
      </c>
    </row>
    <row r="30" spans="1:8" ht="11.1" customHeight="1">
      <c r="A30" s="388" t="s">
        <v>1813</v>
      </c>
      <c r="B30" s="389" t="s">
        <v>1814</v>
      </c>
      <c r="C30" s="399">
        <v>18</v>
      </c>
      <c r="D30" s="399">
        <v>18</v>
      </c>
      <c r="E30" s="399"/>
      <c r="F30" s="399"/>
      <c r="G30" s="391">
        <f t="shared" si="0"/>
        <v>18</v>
      </c>
      <c r="H30" s="392">
        <f t="shared" si="0"/>
        <v>18</v>
      </c>
    </row>
    <row r="31" spans="1:8" ht="11.1" customHeight="1">
      <c r="A31" s="388" t="s">
        <v>1815</v>
      </c>
      <c r="B31" s="394" t="s">
        <v>1816</v>
      </c>
      <c r="C31" s="399"/>
      <c r="D31" s="399"/>
      <c r="E31" s="399">
        <v>10</v>
      </c>
      <c r="F31" s="399">
        <v>10</v>
      </c>
      <c r="G31" s="391"/>
      <c r="H31" s="392"/>
    </row>
    <row r="32" spans="1:8" ht="11.1" customHeight="1">
      <c r="A32" s="384"/>
      <c r="B32" s="384" t="s">
        <v>1821</v>
      </c>
      <c r="C32" s="400">
        <v>3437</v>
      </c>
      <c r="D32" s="400">
        <v>3437</v>
      </c>
      <c r="E32" s="400">
        <v>376</v>
      </c>
      <c r="F32" s="400">
        <v>376</v>
      </c>
      <c r="G32" s="386">
        <f t="shared" si="0"/>
        <v>3813</v>
      </c>
      <c r="H32" s="387">
        <f t="shared" si="0"/>
        <v>3813</v>
      </c>
    </row>
    <row r="33" spans="1:8" ht="11.1" customHeight="1">
      <c r="A33" s="388" t="s">
        <v>168</v>
      </c>
      <c r="B33" s="389" t="s">
        <v>1811</v>
      </c>
      <c r="C33" s="399">
        <v>41</v>
      </c>
      <c r="D33" s="399">
        <v>41</v>
      </c>
      <c r="E33" s="399">
        <v>1</v>
      </c>
      <c r="F33" s="399">
        <v>1</v>
      </c>
      <c r="G33" s="391">
        <f t="shared" si="0"/>
        <v>42</v>
      </c>
      <c r="H33" s="392">
        <f t="shared" si="0"/>
        <v>42</v>
      </c>
    </row>
    <row r="34" spans="1:8" ht="11.1" customHeight="1">
      <c r="A34" s="388" t="s">
        <v>169</v>
      </c>
      <c r="B34" s="389" t="s">
        <v>1812</v>
      </c>
      <c r="C34" s="399">
        <v>1562</v>
      </c>
      <c r="D34" s="399">
        <v>1562</v>
      </c>
      <c r="E34" s="399"/>
      <c r="F34" s="399"/>
      <c r="G34" s="391">
        <f t="shared" si="0"/>
        <v>1562</v>
      </c>
      <c r="H34" s="392">
        <f t="shared" si="0"/>
        <v>1562</v>
      </c>
    </row>
    <row r="35" spans="1:8" ht="11.1" customHeight="1">
      <c r="A35" s="401" t="s">
        <v>1822</v>
      </c>
      <c r="B35" s="402" t="s">
        <v>1823</v>
      </c>
      <c r="C35" s="399">
        <v>1828</v>
      </c>
      <c r="D35" s="399">
        <v>1828</v>
      </c>
      <c r="E35" s="399">
        <v>3</v>
      </c>
      <c r="F35" s="399">
        <v>3</v>
      </c>
      <c r="G35" s="391">
        <f t="shared" si="0"/>
        <v>1831</v>
      </c>
      <c r="H35" s="392">
        <f t="shared" si="0"/>
        <v>1831</v>
      </c>
    </row>
    <row r="36" spans="1:8" ht="11.1" customHeight="1">
      <c r="A36" s="388" t="s">
        <v>1815</v>
      </c>
      <c r="B36" s="394" t="s">
        <v>1816</v>
      </c>
      <c r="C36" s="399">
        <v>1</v>
      </c>
      <c r="D36" s="399">
        <v>1</v>
      </c>
      <c r="E36" s="399">
        <v>46</v>
      </c>
      <c r="F36" s="399">
        <v>46</v>
      </c>
      <c r="G36" s="391">
        <f t="shared" si="0"/>
        <v>47</v>
      </c>
      <c r="H36" s="392"/>
    </row>
    <row r="37" spans="1:8" ht="11.1" customHeight="1">
      <c r="A37" s="393" t="s">
        <v>1852</v>
      </c>
      <c r="B37" s="419" t="s">
        <v>1853</v>
      </c>
      <c r="C37" s="399">
        <v>5</v>
      </c>
      <c r="D37" s="399">
        <v>5</v>
      </c>
      <c r="E37" s="399">
        <v>326</v>
      </c>
      <c r="F37" s="399">
        <v>326</v>
      </c>
      <c r="G37" s="391">
        <f t="shared" si="0"/>
        <v>331</v>
      </c>
      <c r="H37" s="392"/>
    </row>
    <row r="38" spans="1:8" ht="11.1" customHeight="1">
      <c r="A38" s="384"/>
      <c r="B38" s="384" t="s">
        <v>1824</v>
      </c>
      <c r="C38" s="400">
        <v>8722</v>
      </c>
      <c r="D38" s="400">
        <v>8722</v>
      </c>
      <c r="E38" s="400">
        <v>1019</v>
      </c>
      <c r="F38" s="400">
        <v>1019</v>
      </c>
      <c r="G38" s="386">
        <f t="shared" si="0"/>
        <v>9741</v>
      </c>
      <c r="H38" s="387">
        <f t="shared" si="0"/>
        <v>9741</v>
      </c>
    </row>
    <row r="39" spans="1:8" ht="11.1" customHeight="1">
      <c r="A39" s="388" t="s">
        <v>168</v>
      </c>
      <c r="B39" s="389" t="s">
        <v>1811</v>
      </c>
      <c r="C39" s="399">
        <v>4147</v>
      </c>
      <c r="D39" s="399">
        <v>4147</v>
      </c>
      <c r="E39" s="399">
        <v>645</v>
      </c>
      <c r="F39" s="399">
        <v>645</v>
      </c>
      <c r="G39" s="391">
        <f t="shared" si="0"/>
        <v>4792</v>
      </c>
      <c r="H39" s="392">
        <f t="shared" si="0"/>
        <v>4792</v>
      </c>
    </row>
    <row r="40" spans="1:8" ht="11.1" customHeight="1">
      <c r="A40" s="388" t="s">
        <v>169</v>
      </c>
      <c r="B40" s="389" t="s">
        <v>1812</v>
      </c>
      <c r="C40" s="399">
        <v>4575</v>
      </c>
      <c r="D40" s="399">
        <v>4575</v>
      </c>
      <c r="E40" s="399">
        <v>245</v>
      </c>
      <c r="F40" s="399">
        <v>245</v>
      </c>
      <c r="G40" s="391">
        <f t="shared" si="0"/>
        <v>4820</v>
      </c>
      <c r="H40" s="392">
        <f t="shared" si="0"/>
        <v>4820</v>
      </c>
    </row>
    <row r="41" spans="1:8" ht="11.1" customHeight="1">
      <c r="A41" s="388" t="s">
        <v>1815</v>
      </c>
      <c r="B41" s="394" t="s">
        <v>1816</v>
      </c>
      <c r="C41" s="399"/>
      <c r="D41" s="399"/>
      <c r="E41" s="399">
        <v>129</v>
      </c>
      <c r="F41" s="399">
        <v>129</v>
      </c>
      <c r="G41" s="391">
        <v>129</v>
      </c>
      <c r="H41" s="392"/>
    </row>
    <row r="42" spans="1:8" ht="11.1" customHeight="1">
      <c r="A42" s="384"/>
      <c r="B42" s="384" t="s">
        <v>1825</v>
      </c>
      <c r="C42" s="400">
        <v>9067</v>
      </c>
      <c r="D42" s="400">
        <v>9067</v>
      </c>
      <c r="E42" s="400">
        <v>28</v>
      </c>
      <c r="F42" s="400">
        <v>28</v>
      </c>
      <c r="G42" s="386">
        <f t="shared" si="0"/>
        <v>9095</v>
      </c>
      <c r="H42" s="387">
        <f t="shared" si="0"/>
        <v>9095</v>
      </c>
    </row>
    <row r="43" spans="1:8" ht="11.1" customHeight="1">
      <c r="A43" s="388" t="s">
        <v>168</v>
      </c>
      <c r="B43" s="389" t="s">
        <v>1811</v>
      </c>
      <c r="C43" s="399">
        <v>3249</v>
      </c>
      <c r="D43" s="399">
        <v>3249</v>
      </c>
      <c r="E43" s="399">
        <v>2</v>
      </c>
      <c r="F43" s="399">
        <v>2</v>
      </c>
      <c r="G43" s="391">
        <f t="shared" si="0"/>
        <v>3251</v>
      </c>
      <c r="H43" s="392">
        <f t="shared" si="0"/>
        <v>3251</v>
      </c>
    </row>
    <row r="44" spans="1:8" ht="11.1" customHeight="1">
      <c r="A44" s="388" t="s">
        <v>169</v>
      </c>
      <c r="B44" s="389" t="s">
        <v>1812</v>
      </c>
      <c r="C44" s="399">
        <v>1579</v>
      </c>
      <c r="D44" s="399">
        <v>1579</v>
      </c>
      <c r="E44" s="399"/>
      <c r="F44" s="399"/>
      <c r="G44" s="391">
        <f t="shared" si="0"/>
        <v>1579</v>
      </c>
      <c r="H44" s="392">
        <f t="shared" si="0"/>
        <v>1579</v>
      </c>
    </row>
    <row r="45" spans="1:8" ht="11.1" customHeight="1">
      <c r="A45" s="403" t="s">
        <v>1826</v>
      </c>
      <c r="B45" s="389" t="s">
        <v>1827</v>
      </c>
      <c r="C45" s="399">
        <v>4239</v>
      </c>
      <c r="D45" s="399">
        <v>4239</v>
      </c>
      <c r="E45" s="399">
        <v>26</v>
      </c>
      <c r="F45" s="399">
        <v>26</v>
      </c>
      <c r="G45" s="391">
        <f t="shared" si="0"/>
        <v>4265</v>
      </c>
      <c r="H45" s="392">
        <f t="shared" si="0"/>
        <v>4265</v>
      </c>
    </row>
    <row r="46" spans="1:8" ht="11.1" customHeight="1">
      <c r="A46" s="384"/>
      <c r="B46" s="384" t="s">
        <v>1828</v>
      </c>
      <c r="C46" s="400">
        <v>5142</v>
      </c>
      <c r="D46" s="400">
        <v>5142</v>
      </c>
      <c r="E46" s="400">
        <v>641</v>
      </c>
      <c r="F46" s="400">
        <v>641</v>
      </c>
      <c r="G46" s="386">
        <f t="shared" si="0"/>
        <v>5783</v>
      </c>
      <c r="H46" s="387">
        <f t="shared" si="0"/>
        <v>5783</v>
      </c>
    </row>
    <row r="47" spans="1:8" ht="11.1" customHeight="1">
      <c r="A47" s="388" t="s">
        <v>168</v>
      </c>
      <c r="B47" s="389" t="s">
        <v>1811</v>
      </c>
      <c r="C47" s="399">
        <v>1359</v>
      </c>
      <c r="D47" s="399">
        <v>1359</v>
      </c>
      <c r="E47" s="399">
        <v>76</v>
      </c>
      <c r="F47" s="399">
        <v>76</v>
      </c>
      <c r="G47" s="391">
        <f t="shared" si="0"/>
        <v>1435</v>
      </c>
      <c r="H47" s="392">
        <f t="shared" si="0"/>
        <v>1435</v>
      </c>
    </row>
    <row r="48" spans="1:8" ht="11.1" customHeight="1">
      <c r="A48" s="388" t="s">
        <v>169</v>
      </c>
      <c r="B48" s="389" t="s">
        <v>1812</v>
      </c>
      <c r="C48" s="399">
        <v>1431</v>
      </c>
      <c r="D48" s="399">
        <v>1431</v>
      </c>
      <c r="E48" s="399">
        <v>5</v>
      </c>
      <c r="F48" s="399">
        <v>5</v>
      </c>
      <c r="G48" s="391">
        <f t="shared" si="0"/>
        <v>1436</v>
      </c>
      <c r="H48" s="392">
        <f t="shared" si="0"/>
        <v>1436</v>
      </c>
    </row>
    <row r="49" spans="1:8" ht="11.1" customHeight="1">
      <c r="A49" s="388" t="s">
        <v>1815</v>
      </c>
      <c r="B49" s="394" t="s">
        <v>1816</v>
      </c>
      <c r="C49" s="399">
        <v>2352</v>
      </c>
      <c r="D49" s="399">
        <v>2352</v>
      </c>
      <c r="E49" s="399">
        <v>560</v>
      </c>
      <c r="F49" s="399">
        <v>560</v>
      </c>
      <c r="G49" s="391">
        <f t="shared" si="0"/>
        <v>2912</v>
      </c>
      <c r="H49" s="392">
        <f t="shared" si="0"/>
        <v>2912</v>
      </c>
    </row>
    <row r="50" spans="1:8" ht="11.1" customHeight="1">
      <c r="A50" s="384"/>
      <c r="B50" s="384" t="s">
        <v>1829</v>
      </c>
      <c r="C50" s="400">
        <v>2934</v>
      </c>
      <c r="D50" s="400">
        <v>2934</v>
      </c>
      <c r="E50" s="400">
        <v>139</v>
      </c>
      <c r="F50" s="400">
        <v>139</v>
      </c>
      <c r="G50" s="386">
        <f t="shared" si="0"/>
        <v>3073</v>
      </c>
      <c r="H50" s="387">
        <f t="shared" si="0"/>
        <v>3073</v>
      </c>
    </row>
    <row r="51" spans="1:8" ht="11.1" customHeight="1">
      <c r="A51" s="388" t="s">
        <v>168</v>
      </c>
      <c r="B51" s="389" t="s">
        <v>1811</v>
      </c>
      <c r="C51" s="399">
        <v>2371</v>
      </c>
      <c r="D51" s="399">
        <v>2371</v>
      </c>
      <c r="E51" s="399">
        <v>68</v>
      </c>
      <c r="F51" s="399">
        <v>68</v>
      </c>
      <c r="G51" s="391">
        <f t="shared" si="0"/>
        <v>2439</v>
      </c>
      <c r="H51" s="392">
        <f t="shared" si="0"/>
        <v>2439</v>
      </c>
    </row>
    <row r="52" spans="1:8" ht="11.1" customHeight="1">
      <c r="A52" s="388" t="s">
        <v>169</v>
      </c>
      <c r="B52" s="389" t="s">
        <v>1812</v>
      </c>
      <c r="C52" s="376">
        <v>556</v>
      </c>
      <c r="D52" s="382">
        <v>556</v>
      </c>
      <c r="E52" s="399">
        <v>3</v>
      </c>
      <c r="F52" s="399">
        <v>3</v>
      </c>
      <c r="G52" s="391">
        <f t="shared" si="0"/>
        <v>559</v>
      </c>
      <c r="H52" s="392">
        <f t="shared" si="0"/>
        <v>559</v>
      </c>
    </row>
    <row r="53" spans="1:8" ht="11.1" customHeight="1">
      <c r="A53" s="388" t="s">
        <v>1830</v>
      </c>
      <c r="B53" s="389" t="s">
        <v>1831</v>
      </c>
      <c r="C53" s="404">
        <v>7</v>
      </c>
      <c r="D53" s="404">
        <v>7</v>
      </c>
      <c r="E53" s="399">
        <v>68</v>
      </c>
      <c r="F53" s="399">
        <v>68</v>
      </c>
      <c r="G53" s="391">
        <f t="shared" si="0"/>
        <v>75</v>
      </c>
      <c r="H53" s="392">
        <f t="shared" si="0"/>
        <v>75</v>
      </c>
    </row>
    <row r="54" spans="1:8" ht="11.1" customHeight="1">
      <c r="A54" s="384"/>
      <c r="B54" s="384" t="s">
        <v>1832</v>
      </c>
      <c r="C54" s="400">
        <v>1095</v>
      </c>
      <c r="D54" s="400">
        <v>1095</v>
      </c>
      <c r="E54" s="400">
        <v>376</v>
      </c>
      <c r="F54" s="400">
        <v>376</v>
      </c>
      <c r="G54" s="386">
        <f t="shared" si="0"/>
        <v>1471</v>
      </c>
      <c r="H54" s="387">
        <f t="shared" si="0"/>
        <v>1471</v>
      </c>
    </row>
    <row r="55" spans="1:8" ht="11.1" customHeight="1">
      <c r="A55" s="388" t="s">
        <v>168</v>
      </c>
      <c r="B55" s="389" t="s">
        <v>1811</v>
      </c>
      <c r="C55" s="399">
        <v>306</v>
      </c>
      <c r="D55" s="399">
        <v>306</v>
      </c>
      <c r="E55" s="399">
        <v>240</v>
      </c>
      <c r="F55" s="399">
        <v>240</v>
      </c>
      <c r="G55" s="391">
        <f t="shared" si="0"/>
        <v>546</v>
      </c>
      <c r="H55" s="392">
        <f t="shared" si="0"/>
        <v>546</v>
      </c>
    </row>
    <row r="56" spans="1:8" ht="11.1" customHeight="1">
      <c r="A56" s="388" t="s">
        <v>169</v>
      </c>
      <c r="B56" s="389" t="s">
        <v>1812</v>
      </c>
      <c r="C56" s="399">
        <v>592</v>
      </c>
      <c r="D56" s="399">
        <v>592</v>
      </c>
      <c r="E56" s="399">
        <v>6</v>
      </c>
      <c r="F56" s="399">
        <v>6</v>
      </c>
      <c r="G56" s="391">
        <f t="shared" si="0"/>
        <v>598</v>
      </c>
      <c r="H56" s="392">
        <f t="shared" si="0"/>
        <v>598</v>
      </c>
    </row>
    <row r="57" spans="1:8" ht="11.1" customHeight="1">
      <c r="A57" s="388" t="s">
        <v>1815</v>
      </c>
      <c r="B57" s="394" t="s">
        <v>1816</v>
      </c>
      <c r="C57" s="399">
        <v>197</v>
      </c>
      <c r="D57" s="399">
        <v>197</v>
      </c>
      <c r="E57" s="399">
        <v>130</v>
      </c>
      <c r="F57" s="399">
        <v>130</v>
      </c>
      <c r="G57" s="391">
        <f t="shared" si="0"/>
        <v>327</v>
      </c>
      <c r="H57" s="392">
        <f t="shared" si="0"/>
        <v>327</v>
      </c>
    </row>
    <row r="58" spans="1:8" ht="11.1" customHeight="1">
      <c r="A58" s="384"/>
      <c r="B58" s="384" t="s">
        <v>1833</v>
      </c>
      <c r="C58" s="400">
        <v>2603</v>
      </c>
      <c r="D58" s="400">
        <v>2603</v>
      </c>
      <c r="E58" s="400">
        <v>183</v>
      </c>
      <c r="F58" s="400">
        <v>183</v>
      </c>
      <c r="G58" s="386">
        <f t="shared" si="0"/>
        <v>2786</v>
      </c>
      <c r="H58" s="387">
        <f t="shared" si="0"/>
        <v>2786</v>
      </c>
    </row>
    <row r="59" spans="1:8" ht="11.1" customHeight="1">
      <c r="A59" s="388" t="s">
        <v>168</v>
      </c>
      <c r="B59" s="389" t="s">
        <v>1811</v>
      </c>
      <c r="C59" s="399">
        <v>446</v>
      </c>
      <c r="D59" s="399">
        <v>446</v>
      </c>
      <c r="E59" s="399">
        <v>157</v>
      </c>
      <c r="F59" s="399">
        <v>157</v>
      </c>
      <c r="G59" s="391">
        <f t="shared" si="0"/>
        <v>603</v>
      </c>
      <c r="H59" s="392">
        <f t="shared" si="0"/>
        <v>603</v>
      </c>
    </row>
    <row r="60" spans="1:8" ht="11.1" customHeight="1">
      <c r="A60" s="388" t="s">
        <v>169</v>
      </c>
      <c r="B60" s="389" t="s">
        <v>1812</v>
      </c>
      <c r="C60" s="399">
        <v>2154</v>
      </c>
      <c r="D60" s="399">
        <v>2154</v>
      </c>
      <c r="E60" s="399">
        <v>6</v>
      </c>
      <c r="F60" s="399">
        <v>6</v>
      </c>
      <c r="G60" s="391">
        <f t="shared" si="0"/>
        <v>2160</v>
      </c>
      <c r="H60" s="392">
        <f t="shared" si="0"/>
        <v>2160</v>
      </c>
    </row>
    <row r="61" spans="1:8" ht="11.1" customHeight="1">
      <c r="A61" s="388" t="s">
        <v>1815</v>
      </c>
      <c r="B61" s="394" t="s">
        <v>1816</v>
      </c>
      <c r="C61" s="399">
        <v>3</v>
      </c>
      <c r="D61" s="399">
        <v>3</v>
      </c>
      <c r="E61" s="399">
        <v>20</v>
      </c>
      <c r="F61" s="399">
        <v>20</v>
      </c>
      <c r="G61" s="391">
        <f t="shared" si="0"/>
        <v>23</v>
      </c>
      <c r="H61" s="392">
        <f t="shared" si="0"/>
        <v>23</v>
      </c>
    </row>
    <row r="62" spans="1:8" ht="11.1" customHeight="1">
      <c r="A62" s="384"/>
      <c r="B62" s="384" t="s">
        <v>1834</v>
      </c>
      <c r="C62" s="400">
        <v>2500</v>
      </c>
      <c r="D62" s="400">
        <v>2500</v>
      </c>
      <c r="E62" s="400">
        <v>32</v>
      </c>
      <c r="F62" s="400">
        <v>32</v>
      </c>
      <c r="G62" s="386">
        <f t="shared" si="0"/>
        <v>2532</v>
      </c>
      <c r="H62" s="387">
        <f t="shared" si="0"/>
        <v>2532</v>
      </c>
    </row>
    <row r="63" spans="1:8" ht="11.1" customHeight="1">
      <c r="A63" s="388" t="s">
        <v>168</v>
      </c>
      <c r="B63" s="389" t="s">
        <v>1811</v>
      </c>
      <c r="C63" s="399">
        <v>2</v>
      </c>
      <c r="D63" s="399">
        <v>2</v>
      </c>
      <c r="E63" s="399"/>
      <c r="F63" s="399"/>
      <c r="G63" s="391">
        <f t="shared" si="0"/>
        <v>2</v>
      </c>
      <c r="H63" s="392">
        <f t="shared" si="0"/>
        <v>2</v>
      </c>
    </row>
    <row r="64" spans="1:8" ht="11.1" customHeight="1">
      <c r="A64" s="405" t="s">
        <v>169</v>
      </c>
      <c r="B64" s="389" t="s">
        <v>1812</v>
      </c>
      <c r="C64" s="399"/>
      <c r="D64" s="399"/>
      <c r="E64" s="399">
        <v>1</v>
      </c>
      <c r="F64" s="399">
        <v>1</v>
      </c>
      <c r="G64" s="391">
        <f t="shared" si="0"/>
        <v>1</v>
      </c>
      <c r="H64" s="392">
        <f t="shared" si="0"/>
        <v>1</v>
      </c>
    </row>
    <row r="65" spans="1:8" ht="11.1" customHeight="1">
      <c r="A65" s="405" t="s">
        <v>1835</v>
      </c>
      <c r="B65" s="406" t="s">
        <v>1836</v>
      </c>
      <c r="C65" s="399">
        <v>1668</v>
      </c>
      <c r="D65" s="399">
        <v>1668</v>
      </c>
      <c r="E65" s="399">
        <v>29</v>
      </c>
      <c r="F65" s="399">
        <v>29</v>
      </c>
      <c r="G65" s="391">
        <f t="shared" si="0"/>
        <v>1697</v>
      </c>
      <c r="H65" s="392">
        <f t="shared" si="0"/>
        <v>1697</v>
      </c>
    </row>
    <row r="66" spans="1:8" ht="11.1" customHeight="1">
      <c r="A66" s="405" t="s">
        <v>1837</v>
      </c>
      <c r="B66" s="406" t="s">
        <v>1838</v>
      </c>
      <c r="C66" s="399">
        <v>830</v>
      </c>
      <c r="D66" s="399">
        <v>830</v>
      </c>
      <c r="E66" s="399">
        <v>2</v>
      </c>
      <c r="F66" s="399">
        <v>2</v>
      </c>
      <c r="G66" s="391">
        <f t="shared" si="0"/>
        <v>832</v>
      </c>
      <c r="H66" s="392">
        <f t="shared" si="0"/>
        <v>832</v>
      </c>
    </row>
    <row r="67" spans="1:8" ht="11.1" customHeight="1">
      <c r="A67" s="131" t="s">
        <v>88</v>
      </c>
      <c r="B67" s="123"/>
      <c r="C67" s="122"/>
      <c r="D67" s="122"/>
      <c r="E67" s="399"/>
      <c r="F67" s="399"/>
      <c r="G67" s="117"/>
      <c r="H67" s="407"/>
    </row>
    <row r="68" spans="1:8" ht="11.1" customHeight="1">
      <c r="A68" s="131" t="s">
        <v>242</v>
      </c>
      <c r="B68" s="152"/>
    </row>
    <row r="69" spans="1:8" ht="11.1" customHeight="1">
      <c r="A69" s="279" t="s">
        <v>168</v>
      </c>
      <c r="B69" s="143" t="s">
        <v>171</v>
      </c>
      <c r="C69" s="122"/>
      <c r="D69" s="122"/>
      <c r="E69" s="122"/>
      <c r="F69" s="122"/>
      <c r="G69" s="122"/>
      <c r="H69" s="131"/>
    </row>
    <row r="70" spans="1:8" ht="11.1" customHeight="1">
      <c r="A70" s="279" t="s">
        <v>169</v>
      </c>
      <c r="B70" s="143" t="s">
        <v>170</v>
      </c>
      <c r="C70" s="122"/>
      <c r="D70" s="122"/>
      <c r="E70" s="122"/>
      <c r="F70" s="122"/>
      <c r="G70" s="122"/>
      <c r="H70" s="131"/>
    </row>
    <row r="71" spans="1:8" ht="11.1" customHeight="1">
      <c r="A71" s="408" t="s">
        <v>88</v>
      </c>
      <c r="B71" s="409"/>
      <c r="C71" s="410">
        <f t="shared" ref="C71:H71" si="1">C9+C14+C18+C23+C27+C32+C38+C42+C46+C50+C54+C58+C62</f>
        <v>73731</v>
      </c>
      <c r="D71" s="410">
        <f t="shared" si="1"/>
        <v>73731</v>
      </c>
      <c r="E71" s="410">
        <f>E9+E14+E18+E23+E27+E32+E38+E42+E46+E50+E54+E58+E62</f>
        <v>5431</v>
      </c>
      <c r="F71" s="410">
        <f t="shared" si="1"/>
        <v>5431</v>
      </c>
      <c r="G71" s="410">
        <f t="shared" si="1"/>
        <v>79162</v>
      </c>
      <c r="H71" s="408">
        <f t="shared" si="1"/>
        <v>79162</v>
      </c>
    </row>
    <row r="72" spans="1:8" ht="11.1" customHeight="1">
      <c r="A72" s="131" t="s">
        <v>243</v>
      </c>
      <c r="B72" s="123"/>
      <c r="C72" s="122"/>
      <c r="D72" s="122"/>
      <c r="E72" s="122"/>
      <c r="F72" s="122"/>
      <c r="G72" s="122"/>
      <c r="H72" s="131"/>
    </row>
    <row r="73" spans="1:8" ht="11.1" customHeight="1"/>
    <row r="74" spans="1:8" ht="11.1" customHeight="1"/>
    <row r="75" spans="1:8" ht="11.1" customHeight="1"/>
    <row r="76" spans="1:8" ht="11.1" customHeight="1"/>
    <row r="77" spans="1:8" ht="11.1" customHeight="1"/>
    <row r="78" spans="1:8" ht="11.1" customHeight="1"/>
    <row r="79" spans="1:8" ht="11.1" customHeight="1"/>
    <row r="80" spans="1:8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</sheetData>
  <mergeCells count="5">
    <mergeCell ref="G7:H7"/>
    <mergeCell ref="A7:A8"/>
    <mergeCell ref="B7:B8"/>
    <mergeCell ref="C7:D7"/>
    <mergeCell ref="E7:F7"/>
  </mergeCells>
  <phoneticPr fontId="12" type="noConversion"/>
  <pageMargins left="0.74803149606299213" right="0.74803149606299213" top="0" bottom="0" header="0.51181102362204722" footer="0.51181102362204722"/>
  <pageSetup paperSize="9" scale="96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44"/>
  <sheetViews>
    <sheetView topLeftCell="C1" zoomScaleSheetLayoutView="100" workbookViewId="0">
      <selection activeCell="L21" activeCellId="1" sqref="F21 L21"/>
    </sheetView>
  </sheetViews>
  <sheetFormatPr defaultRowHeight="12.75"/>
  <cols>
    <col min="1" max="1" width="7.140625" style="1" customWidth="1"/>
    <col min="2" max="2" width="33.28515625" style="1" customWidth="1"/>
    <col min="3" max="3" width="11.42578125" style="1" customWidth="1"/>
    <col min="4" max="4" width="9.7109375" style="1" customWidth="1"/>
    <col min="5" max="5" width="14.85546875" style="1" customWidth="1"/>
    <col min="6" max="6" width="10.7109375" style="1" customWidth="1"/>
    <col min="7" max="7" width="9.5703125" style="1" customWidth="1"/>
    <col min="8" max="8" width="10.5703125" style="1" customWidth="1"/>
    <col min="9" max="10" width="9.85546875" style="1" customWidth="1"/>
    <col min="11" max="11" width="10.140625" style="1" customWidth="1"/>
    <col min="12" max="12" width="9.42578125" style="1" customWidth="1"/>
    <col min="13" max="13" width="10.28515625" style="1" customWidth="1"/>
    <col min="14" max="16" width="9.85546875" style="1" customWidth="1"/>
    <col min="17" max="17" width="9.28515625" style="1" customWidth="1"/>
    <col min="257" max="257" width="7.140625" customWidth="1"/>
    <col min="258" max="258" width="7" customWidth="1"/>
    <col min="259" max="259" width="26.5703125" customWidth="1"/>
    <col min="260" max="260" width="9.7109375" customWidth="1"/>
    <col min="261" max="261" width="14.85546875" customWidth="1"/>
    <col min="262" max="262" width="10.7109375" customWidth="1"/>
    <col min="263" max="263" width="9.5703125" customWidth="1"/>
    <col min="264" max="264" width="10.5703125" customWidth="1"/>
    <col min="265" max="266" width="9.85546875" customWidth="1"/>
    <col min="267" max="267" width="10.140625" customWidth="1"/>
    <col min="268" max="268" width="9.42578125" customWidth="1"/>
    <col min="269" max="269" width="10.28515625" customWidth="1"/>
    <col min="270" max="272" width="9.85546875" customWidth="1"/>
    <col min="273" max="273" width="9.28515625" customWidth="1"/>
    <col min="513" max="513" width="7.140625" customWidth="1"/>
    <col min="514" max="514" width="7" customWidth="1"/>
    <col min="515" max="515" width="26.5703125" customWidth="1"/>
    <col min="516" max="516" width="9.7109375" customWidth="1"/>
    <col min="517" max="517" width="14.85546875" customWidth="1"/>
    <col min="518" max="518" width="10.7109375" customWidth="1"/>
    <col min="519" max="519" width="9.5703125" customWidth="1"/>
    <col min="520" max="520" width="10.5703125" customWidth="1"/>
    <col min="521" max="522" width="9.85546875" customWidth="1"/>
    <col min="523" max="523" width="10.140625" customWidth="1"/>
    <col min="524" max="524" width="9.42578125" customWidth="1"/>
    <col min="525" max="525" width="10.28515625" customWidth="1"/>
    <col min="526" max="528" width="9.85546875" customWidth="1"/>
    <col min="529" max="529" width="9.28515625" customWidth="1"/>
    <col min="769" max="769" width="7.140625" customWidth="1"/>
    <col min="770" max="770" width="7" customWidth="1"/>
    <col min="771" max="771" width="26.5703125" customWidth="1"/>
    <col min="772" max="772" width="9.7109375" customWidth="1"/>
    <col min="773" max="773" width="14.85546875" customWidth="1"/>
    <col min="774" max="774" width="10.7109375" customWidth="1"/>
    <col min="775" max="775" width="9.5703125" customWidth="1"/>
    <col min="776" max="776" width="10.5703125" customWidth="1"/>
    <col min="777" max="778" width="9.85546875" customWidth="1"/>
    <col min="779" max="779" width="10.140625" customWidth="1"/>
    <col min="780" max="780" width="9.42578125" customWidth="1"/>
    <col min="781" max="781" width="10.28515625" customWidth="1"/>
    <col min="782" max="784" width="9.85546875" customWidth="1"/>
    <col min="785" max="785" width="9.28515625" customWidth="1"/>
    <col min="1025" max="1025" width="7.140625" customWidth="1"/>
    <col min="1026" max="1026" width="7" customWidth="1"/>
    <col min="1027" max="1027" width="26.5703125" customWidth="1"/>
    <col min="1028" max="1028" width="9.7109375" customWidth="1"/>
    <col min="1029" max="1029" width="14.85546875" customWidth="1"/>
    <col min="1030" max="1030" width="10.7109375" customWidth="1"/>
    <col min="1031" max="1031" width="9.5703125" customWidth="1"/>
    <col min="1032" max="1032" width="10.5703125" customWidth="1"/>
    <col min="1033" max="1034" width="9.85546875" customWidth="1"/>
    <col min="1035" max="1035" width="10.140625" customWidth="1"/>
    <col min="1036" max="1036" width="9.42578125" customWidth="1"/>
    <col min="1037" max="1037" width="10.28515625" customWidth="1"/>
    <col min="1038" max="1040" width="9.85546875" customWidth="1"/>
    <col min="1041" max="1041" width="9.28515625" customWidth="1"/>
    <col min="1281" max="1281" width="7.140625" customWidth="1"/>
    <col min="1282" max="1282" width="7" customWidth="1"/>
    <col min="1283" max="1283" width="26.5703125" customWidth="1"/>
    <col min="1284" max="1284" width="9.7109375" customWidth="1"/>
    <col min="1285" max="1285" width="14.85546875" customWidth="1"/>
    <col min="1286" max="1286" width="10.7109375" customWidth="1"/>
    <col min="1287" max="1287" width="9.5703125" customWidth="1"/>
    <col min="1288" max="1288" width="10.5703125" customWidth="1"/>
    <col min="1289" max="1290" width="9.85546875" customWidth="1"/>
    <col min="1291" max="1291" width="10.140625" customWidth="1"/>
    <col min="1292" max="1292" width="9.42578125" customWidth="1"/>
    <col min="1293" max="1293" width="10.28515625" customWidth="1"/>
    <col min="1294" max="1296" width="9.85546875" customWidth="1"/>
    <col min="1297" max="1297" width="9.28515625" customWidth="1"/>
    <col min="1537" max="1537" width="7.140625" customWidth="1"/>
    <col min="1538" max="1538" width="7" customWidth="1"/>
    <col min="1539" max="1539" width="26.5703125" customWidth="1"/>
    <col min="1540" max="1540" width="9.7109375" customWidth="1"/>
    <col min="1541" max="1541" width="14.85546875" customWidth="1"/>
    <col min="1542" max="1542" width="10.7109375" customWidth="1"/>
    <col min="1543" max="1543" width="9.5703125" customWidth="1"/>
    <col min="1544" max="1544" width="10.5703125" customWidth="1"/>
    <col min="1545" max="1546" width="9.85546875" customWidth="1"/>
    <col min="1547" max="1547" width="10.140625" customWidth="1"/>
    <col min="1548" max="1548" width="9.42578125" customWidth="1"/>
    <col min="1549" max="1549" width="10.28515625" customWidth="1"/>
    <col min="1550" max="1552" width="9.85546875" customWidth="1"/>
    <col min="1553" max="1553" width="9.28515625" customWidth="1"/>
    <col min="1793" max="1793" width="7.140625" customWidth="1"/>
    <col min="1794" max="1794" width="7" customWidth="1"/>
    <col min="1795" max="1795" width="26.5703125" customWidth="1"/>
    <col min="1796" max="1796" width="9.7109375" customWidth="1"/>
    <col min="1797" max="1797" width="14.85546875" customWidth="1"/>
    <col min="1798" max="1798" width="10.7109375" customWidth="1"/>
    <col min="1799" max="1799" width="9.5703125" customWidth="1"/>
    <col min="1800" max="1800" width="10.5703125" customWidth="1"/>
    <col min="1801" max="1802" width="9.85546875" customWidth="1"/>
    <col min="1803" max="1803" width="10.140625" customWidth="1"/>
    <col min="1804" max="1804" width="9.42578125" customWidth="1"/>
    <col min="1805" max="1805" width="10.28515625" customWidth="1"/>
    <col min="1806" max="1808" width="9.85546875" customWidth="1"/>
    <col min="1809" max="1809" width="9.28515625" customWidth="1"/>
    <col min="2049" max="2049" width="7.140625" customWidth="1"/>
    <col min="2050" max="2050" width="7" customWidth="1"/>
    <col min="2051" max="2051" width="26.5703125" customWidth="1"/>
    <col min="2052" max="2052" width="9.7109375" customWidth="1"/>
    <col min="2053" max="2053" width="14.85546875" customWidth="1"/>
    <col min="2054" max="2054" width="10.7109375" customWidth="1"/>
    <col min="2055" max="2055" width="9.5703125" customWidth="1"/>
    <col min="2056" max="2056" width="10.5703125" customWidth="1"/>
    <col min="2057" max="2058" width="9.85546875" customWidth="1"/>
    <col min="2059" max="2059" width="10.140625" customWidth="1"/>
    <col min="2060" max="2060" width="9.42578125" customWidth="1"/>
    <col min="2061" max="2061" width="10.28515625" customWidth="1"/>
    <col min="2062" max="2064" width="9.85546875" customWidth="1"/>
    <col min="2065" max="2065" width="9.28515625" customWidth="1"/>
    <col min="2305" max="2305" width="7.140625" customWidth="1"/>
    <col min="2306" max="2306" width="7" customWidth="1"/>
    <col min="2307" max="2307" width="26.5703125" customWidth="1"/>
    <col min="2308" max="2308" width="9.7109375" customWidth="1"/>
    <col min="2309" max="2309" width="14.85546875" customWidth="1"/>
    <col min="2310" max="2310" width="10.7109375" customWidth="1"/>
    <col min="2311" max="2311" width="9.5703125" customWidth="1"/>
    <col min="2312" max="2312" width="10.5703125" customWidth="1"/>
    <col min="2313" max="2314" width="9.85546875" customWidth="1"/>
    <col min="2315" max="2315" width="10.140625" customWidth="1"/>
    <col min="2316" max="2316" width="9.42578125" customWidth="1"/>
    <col min="2317" max="2317" width="10.28515625" customWidth="1"/>
    <col min="2318" max="2320" width="9.85546875" customWidth="1"/>
    <col min="2321" max="2321" width="9.28515625" customWidth="1"/>
    <col min="2561" max="2561" width="7.140625" customWidth="1"/>
    <col min="2562" max="2562" width="7" customWidth="1"/>
    <col min="2563" max="2563" width="26.5703125" customWidth="1"/>
    <col min="2564" max="2564" width="9.7109375" customWidth="1"/>
    <col min="2565" max="2565" width="14.85546875" customWidth="1"/>
    <col min="2566" max="2566" width="10.7109375" customWidth="1"/>
    <col min="2567" max="2567" width="9.5703125" customWidth="1"/>
    <col min="2568" max="2568" width="10.5703125" customWidth="1"/>
    <col min="2569" max="2570" width="9.85546875" customWidth="1"/>
    <col min="2571" max="2571" width="10.140625" customWidth="1"/>
    <col min="2572" max="2572" width="9.42578125" customWidth="1"/>
    <col min="2573" max="2573" width="10.28515625" customWidth="1"/>
    <col min="2574" max="2576" width="9.85546875" customWidth="1"/>
    <col min="2577" max="2577" width="9.28515625" customWidth="1"/>
    <col min="2817" max="2817" width="7.140625" customWidth="1"/>
    <col min="2818" max="2818" width="7" customWidth="1"/>
    <col min="2819" max="2819" width="26.5703125" customWidth="1"/>
    <col min="2820" max="2820" width="9.7109375" customWidth="1"/>
    <col min="2821" max="2821" width="14.85546875" customWidth="1"/>
    <col min="2822" max="2822" width="10.7109375" customWidth="1"/>
    <col min="2823" max="2823" width="9.5703125" customWidth="1"/>
    <col min="2824" max="2824" width="10.5703125" customWidth="1"/>
    <col min="2825" max="2826" width="9.85546875" customWidth="1"/>
    <col min="2827" max="2827" width="10.140625" customWidth="1"/>
    <col min="2828" max="2828" width="9.42578125" customWidth="1"/>
    <col min="2829" max="2829" width="10.28515625" customWidth="1"/>
    <col min="2830" max="2832" width="9.85546875" customWidth="1"/>
    <col min="2833" max="2833" width="9.28515625" customWidth="1"/>
    <col min="3073" max="3073" width="7.140625" customWidth="1"/>
    <col min="3074" max="3074" width="7" customWidth="1"/>
    <col min="3075" max="3075" width="26.5703125" customWidth="1"/>
    <col min="3076" max="3076" width="9.7109375" customWidth="1"/>
    <col min="3077" max="3077" width="14.85546875" customWidth="1"/>
    <col min="3078" max="3078" width="10.7109375" customWidth="1"/>
    <col min="3079" max="3079" width="9.5703125" customWidth="1"/>
    <col min="3080" max="3080" width="10.5703125" customWidth="1"/>
    <col min="3081" max="3082" width="9.85546875" customWidth="1"/>
    <col min="3083" max="3083" width="10.140625" customWidth="1"/>
    <col min="3084" max="3084" width="9.42578125" customWidth="1"/>
    <col min="3085" max="3085" width="10.28515625" customWidth="1"/>
    <col min="3086" max="3088" width="9.85546875" customWidth="1"/>
    <col min="3089" max="3089" width="9.28515625" customWidth="1"/>
    <col min="3329" max="3329" width="7.140625" customWidth="1"/>
    <col min="3330" max="3330" width="7" customWidth="1"/>
    <col min="3331" max="3331" width="26.5703125" customWidth="1"/>
    <col min="3332" max="3332" width="9.7109375" customWidth="1"/>
    <col min="3333" max="3333" width="14.85546875" customWidth="1"/>
    <col min="3334" max="3334" width="10.7109375" customWidth="1"/>
    <col min="3335" max="3335" width="9.5703125" customWidth="1"/>
    <col min="3336" max="3336" width="10.5703125" customWidth="1"/>
    <col min="3337" max="3338" width="9.85546875" customWidth="1"/>
    <col min="3339" max="3339" width="10.140625" customWidth="1"/>
    <col min="3340" max="3340" width="9.42578125" customWidth="1"/>
    <col min="3341" max="3341" width="10.28515625" customWidth="1"/>
    <col min="3342" max="3344" width="9.85546875" customWidth="1"/>
    <col min="3345" max="3345" width="9.28515625" customWidth="1"/>
    <col min="3585" max="3585" width="7.140625" customWidth="1"/>
    <col min="3586" max="3586" width="7" customWidth="1"/>
    <col min="3587" max="3587" width="26.5703125" customWidth="1"/>
    <col min="3588" max="3588" width="9.7109375" customWidth="1"/>
    <col min="3589" max="3589" width="14.85546875" customWidth="1"/>
    <col min="3590" max="3590" width="10.7109375" customWidth="1"/>
    <col min="3591" max="3591" width="9.5703125" customWidth="1"/>
    <col min="3592" max="3592" width="10.5703125" customWidth="1"/>
    <col min="3593" max="3594" width="9.85546875" customWidth="1"/>
    <col min="3595" max="3595" width="10.140625" customWidth="1"/>
    <col min="3596" max="3596" width="9.42578125" customWidth="1"/>
    <col min="3597" max="3597" width="10.28515625" customWidth="1"/>
    <col min="3598" max="3600" width="9.85546875" customWidth="1"/>
    <col min="3601" max="3601" width="9.28515625" customWidth="1"/>
    <col min="3841" max="3841" width="7.140625" customWidth="1"/>
    <col min="3842" max="3842" width="7" customWidth="1"/>
    <col min="3843" max="3843" width="26.5703125" customWidth="1"/>
    <col min="3844" max="3844" width="9.7109375" customWidth="1"/>
    <col min="3845" max="3845" width="14.85546875" customWidth="1"/>
    <col min="3846" max="3846" width="10.7109375" customWidth="1"/>
    <col min="3847" max="3847" width="9.5703125" customWidth="1"/>
    <col min="3848" max="3848" width="10.5703125" customWidth="1"/>
    <col min="3849" max="3850" width="9.85546875" customWidth="1"/>
    <col min="3851" max="3851" width="10.140625" customWidth="1"/>
    <col min="3852" max="3852" width="9.42578125" customWidth="1"/>
    <col min="3853" max="3853" width="10.28515625" customWidth="1"/>
    <col min="3854" max="3856" width="9.85546875" customWidth="1"/>
    <col min="3857" max="3857" width="9.28515625" customWidth="1"/>
    <col min="4097" max="4097" width="7.140625" customWidth="1"/>
    <col min="4098" max="4098" width="7" customWidth="1"/>
    <col min="4099" max="4099" width="26.5703125" customWidth="1"/>
    <col min="4100" max="4100" width="9.7109375" customWidth="1"/>
    <col min="4101" max="4101" width="14.85546875" customWidth="1"/>
    <col min="4102" max="4102" width="10.7109375" customWidth="1"/>
    <col min="4103" max="4103" width="9.5703125" customWidth="1"/>
    <col min="4104" max="4104" width="10.5703125" customWidth="1"/>
    <col min="4105" max="4106" width="9.85546875" customWidth="1"/>
    <col min="4107" max="4107" width="10.140625" customWidth="1"/>
    <col min="4108" max="4108" width="9.42578125" customWidth="1"/>
    <col min="4109" max="4109" width="10.28515625" customWidth="1"/>
    <col min="4110" max="4112" width="9.85546875" customWidth="1"/>
    <col min="4113" max="4113" width="9.28515625" customWidth="1"/>
    <col min="4353" max="4353" width="7.140625" customWidth="1"/>
    <col min="4354" max="4354" width="7" customWidth="1"/>
    <col min="4355" max="4355" width="26.5703125" customWidth="1"/>
    <col min="4356" max="4356" width="9.7109375" customWidth="1"/>
    <col min="4357" max="4357" width="14.85546875" customWidth="1"/>
    <col min="4358" max="4358" width="10.7109375" customWidth="1"/>
    <col min="4359" max="4359" width="9.5703125" customWidth="1"/>
    <col min="4360" max="4360" width="10.5703125" customWidth="1"/>
    <col min="4361" max="4362" width="9.85546875" customWidth="1"/>
    <col min="4363" max="4363" width="10.140625" customWidth="1"/>
    <col min="4364" max="4364" width="9.42578125" customWidth="1"/>
    <col min="4365" max="4365" width="10.28515625" customWidth="1"/>
    <col min="4366" max="4368" width="9.85546875" customWidth="1"/>
    <col min="4369" max="4369" width="9.28515625" customWidth="1"/>
    <col min="4609" max="4609" width="7.140625" customWidth="1"/>
    <col min="4610" max="4610" width="7" customWidth="1"/>
    <col min="4611" max="4611" width="26.5703125" customWidth="1"/>
    <col min="4612" max="4612" width="9.7109375" customWidth="1"/>
    <col min="4613" max="4613" width="14.85546875" customWidth="1"/>
    <col min="4614" max="4614" width="10.7109375" customWidth="1"/>
    <col min="4615" max="4615" width="9.5703125" customWidth="1"/>
    <col min="4616" max="4616" width="10.5703125" customWidth="1"/>
    <col min="4617" max="4618" width="9.85546875" customWidth="1"/>
    <col min="4619" max="4619" width="10.140625" customWidth="1"/>
    <col min="4620" max="4620" width="9.42578125" customWidth="1"/>
    <col min="4621" max="4621" width="10.28515625" customWidth="1"/>
    <col min="4622" max="4624" width="9.85546875" customWidth="1"/>
    <col min="4625" max="4625" width="9.28515625" customWidth="1"/>
    <col min="4865" max="4865" width="7.140625" customWidth="1"/>
    <col min="4866" max="4866" width="7" customWidth="1"/>
    <col min="4867" max="4867" width="26.5703125" customWidth="1"/>
    <col min="4868" max="4868" width="9.7109375" customWidth="1"/>
    <col min="4869" max="4869" width="14.85546875" customWidth="1"/>
    <col min="4870" max="4870" width="10.7109375" customWidth="1"/>
    <col min="4871" max="4871" width="9.5703125" customWidth="1"/>
    <col min="4872" max="4872" width="10.5703125" customWidth="1"/>
    <col min="4873" max="4874" width="9.85546875" customWidth="1"/>
    <col min="4875" max="4875" width="10.140625" customWidth="1"/>
    <col min="4876" max="4876" width="9.42578125" customWidth="1"/>
    <col min="4877" max="4877" width="10.28515625" customWidth="1"/>
    <col min="4878" max="4880" width="9.85546875" customWidth="1"/>
    <col min="4881" max="4881" width="9.28515625" customWidth="1"/>
    <col min="5121" max="5121" width="7.140625" customWidth="1"/>
    <col min="5122" max="5122" width="7" customWidth="1"/>
    <col min="5123" max="5123" width="26.5703125" customWidth="1"/>
    <col min="5124" max="5124" width="9.7109375" customWidth="1"/>
    <col min="5125" max="5125" width="14.85546875" customWidth="1"/>
    <col min="5126" max="5126" width="10.7109375" customWidth="1"/>
    <col min="5127" max="5127" width="9.5703125" customWidth="1"/>
    <col min="5128" max="5128" width="10.5703125" customWidth="1"/>
    <col min="5129" max="5130" width="9.85546875" customWidth="1"/>
    <col min="5131" max="5131" width="10.140625" customWidth="1"/>
    <col min="5132" max="5132" width="9.42578125" customWidth="1"/>
    <col min="5133" max="5133" width="10.28515625" customWidth="1"/>
    <col min="5134" max="5136" width="9.85546875" customWidth="1"/>
    <col min="5137" max="5137" width="9.28515625" customWidth="1"/>
    <col min="5377" max="5377" width="7.140625" customWidth="1"/>
    <col min="5378" max="5378" width="7" customWidth="1"/>
    <col min="5379" max="5379" width="26.5703125" customWidth="1"/>
    <col min="5380" max="5380" width="9.7109375" customWidth="1"/>
    <col min="5381" max="5381" width="14.85546875" customWidth="1"/>
    <col min="5382" max="5382" width="10.7109375" customWidth="1"/>
    <col min="5383" max="5383" width="9.5703125" customWidth="1"/>
    <col min="5384" max="5384" width="10.5703125" customWidth="1"/>
    <col min="5385" max="5386" width="9.85546875" customWidth="1"/>
    <col min="5387" max="5387" width="10.140625" customWidth="1"/>
    <col min="5388" max="5388" width="9.42578125" customWidth="1"/>
    <col min="5389" max="5389" width="10.28515625" customWidth="1"/>
    <col min="5390" max="5392" width="9.85546875" customWidth="1"/>
    <col min="5393" max="5393" width="9.28515625" customWidth="1"/>
    <col min="5633" max="5633" width="7.140625" customWidth="1"/>
    <col min="5634" max="5634" width="7" customWidth="1"/>
    <col min="5635" max="5635" width="26.5703125" customWidth="1"/>
    <col min="5636" max="5636" width="9.7109375" customWidth="1"/>
    <col min="5637" max="5637" width="14.85546875" customWidth="1"/>
    <col min="5638" max="5638" width="10.7109375" customWidth="1"/>
    <col min="5639" max="5639" width="9.5703125" customWidth="1"/>
    <col min="5640" max="5640" width="10.5703125" customWidth="1"/>
    <col min="5641" max="5642" width="9.85546875" customWidth="1"/>
    <col min="5643" max="5643" width="10.140625" customWidth="1"/>
    <col min="5644" max="5644" width="9.42578125" customWidth="1"/>
    <col min="5645" max="5645" width="10.28515625" customWidth="1"/>
    <col min="5646" max="5648" width="9.85546875" customWidth="1"/>
    <col min="5649" max="5649" width="9.28515625" customWidth="1"/>
    <col min="5889" max="5889" width="7.140625" customWidth="1"/>
    <col min="5890" max="5890" width="7" customWidth="1"/>
    <col min="5891" max="5891" width="26.5703125" customWidth="1"/>
    <col min="5892" max="5892" width="9.7109375" customWidth="1"/>
    <col min="5893" max="5893" width="14.85546875" customWidth="1"/>
    <col min="5894" max="5894" width="10.7109375" customWidth="1"/>
    <col min="5895" max="5895" width="9.5703125" customWidth="1"/>
    <col min="5896" max="5896" width="10.5703125" customWidth="1"/>
    <col min="5897" max="5898" width="9.85546875" customWidth="1"/>
    <col min="5899" max="5899" width="10.140625" customWidth="1"/>
    <col min="5900" max="5900" width="9.42578125" customWidth="1"/>
    <col min="5901" max="5901" width="10.28515625" customWidth="1"/>
    <col min="5902" max="5904" width="9.85546875" customWidth="1"/>
    <col min="5905" max="5905" width="9.28515625" customWidth="1"/>
    <col min="6145" max="6145" width="7.140625" customWidth="1"/>
    <col min="6146" max="6146" width="7" customWidth="1"/>
    <col min="6147" max="6147" width="26.5703125" customWidth="1"/>
    <col min="6148" max="6148" width="9.7109375" customWidth="1"/>
    <col min="6149" max="6149" width="14.85546875" customWidth="1"/>
    <col min="6150" max="6150" width="10.7109375" customWidth="1"/>
    <col min="6151" max="6151" width="9.5703125" customWidth="1"/>
    <col min="6152" max="6152" width="10.5703125" customWidth="1"/>
    <col min="6153" max="6154" width="9.85546875" customWidth="1"/>
    <col min="6155" max="6155" width="10.140625" customWidth="1"/>
    <col min="6156" max="6156" width="9.42578125" customWidth="1"/>
    <col min="6157" max="6157" width="10.28515625" customWidth="1"/>
    <col min="6158" max="6160" width="9.85546875" customWidth="1"/>
    <col min="6161" max="6161" width="9.28515625" customWidth="1"/>
    <col min="6401" max="6401" width="7.140625" customWidth="1"/>
    <col min="6402" max="6402" width="7" customWidth="1"/>
    <col min="6403" max="6403" width="26.5703125" customWidth="1"/>
    <col min="6404" max="6404" width="9.7109375" customWidth="1"/>
    <col min="6405" max="6405" width="14.85546875" customWidth="1"/>
    <col min="6406" max="6406" width="10.7109375" customWidth="1"/>
    <col min="6407" max="6407" width="9.5703125" customWidth="1"/>
    <col min="6408" max="6408" width="10.5703125" customWidth="1"/>
    <col min="6409" max="6410" width="9.85546875" customWidth="1"/>
    <col min="6411" max="6411" width="10.140625" customWidth="1"/>
    <col min="6412" max="6412" width="9.42578125" customWidth="1"/>
    <col min="6413" max="6413" width="10.28515625" customWidth="1"/>
    <col min="6414" max="6416" width="9.85546875" customWidth="1"/>
    <col min="6417" max="6417" width="9.28515625" customWidth="1"/>
    <col min="6657" max="6657" width="7.140625" customWidth="1"/>
    <col min="6658" max="6658" width="7" customWidth="1"/>
    <col min="6659" max="6659" width="26.5703125" customWidth="1"/>
    <col min="6660" max="6660" width="9.7109375" customWidth="1"/>
    <col min="6661" max="6661" width="14.85546875" customWidth="1"/>
    <col min="6662" max="6662" width="10.7109375" customWidth="1"/>
    <col min="6663" max="6663" width="9.5703125" customWidth="1"/>
    <col min="6664" max="6664" width="10.5703125" customWidth="1"/>
    <col min="6665" max="6666" width="9.85546875" customWidth="1"/>
    <col min="6667" max="6667" width="10.140625" customWidth="1"/>
    <col min="6668" max="6668" width="9.42578125" customWidth="1"/>
    <col min="6669" max="6669" width="10.28515625" customWidth="1"/>
    <col min="6670" max="6672" width="9.85546875" customWidth="1"/>
    <col min="6673" max="6673" width="9.28515625" customWidth="1"/>
    <col min="6913" max="6913" width="7.140625" customWidth="1"/>
    <col min="6914" max="6914" width="7" customWidth="1"/>
    <col min="6915" max="6915" width="26.5703125" customWidth="1"/>
    <col min="6916" max="6916" width="9.7109375" customWidth="1"/>
    <col min="6917" max="6917" width="14.85546875" customWidth="1"/>
    <col min="6918" max="6918" width="10.7109375" customWidth="1"/>
    <col min="6919" max="6919" width="9.5703125" customWidth="1"/>
    <col min="6920" max="6920" width="10.5703125" customWidth="1"/>
    <col min="6921" max="6922" width="9.85546875" customWidth="1"/>
    <col min="6923" max="6923" width="10.140625" customWidth="1"/>
    <col min="6924" max="6924" width="9.42578125" customWidth="1"/>
    <col min="6925" max="6925" width="10.28515625" customWidth="1"/>
    <col min="6926" max="6928" width="9.85546875" customWidth="1"/>
    <col min="6929" max="6929" width="9.28515625" customWidth="1"/>
    <col min="7169" max="7169" width="7.140625" customWidth="1"/>
    <col min="7170" max="7170" width="7" customWidth="1"/>
    <col min="7171" max="7171" width="26.5703125" customWidth="1"/>
    <col min="7172" max="7172" width="9.7109375" customWidth="1"/>
    <col min="7173" max="7173" width="14.85546875" customWidth="1"/>
    <col min="7174" max="7174" width="10.7109375" customWidth="1"/>
    <col min="7175" max="7175" width="9.5703125" customWidth="1"/>
    <col min="7176" max="7176" width="10.5703125" customWidth="1"/>
    <col min="7177" max="7178" width="9.85546875" customWidth="1"/>
    <col min="7179" max="7179" width="10.140625" customWidth="1"/>
    <col min="7180" max="7180" width="9.42578125" customWidth="1"/>
    <col min="7181" max="7181" width="10.28515625" customWidth="1"/>
    <col min="7182" max="7184" width="9.85546875" customWidth="1"/>
    <col min="7185" max="7185" width="9.28515625" customWidth="1"/>
    <col min="7425" max="7425" width="7.140625" customWidth="1"/>
    <col min="7426" max="7426" width="7" customWidth="1"/>
    <col min="7427" max="7427" width="26.5703125" customWidth="1"/>
    <col min="7428" max="7428" width="9.7109375" customWidth="1"/>
    <col min="7429" max="7429" width="14.85546875" customWidth="1"/>
    <col min="7430" max="7430" width="10.7109375" customWidth="1"/>
    <col min="7431" max="7431" width="9.5703125" customWidth="1"/>
    <col min="7432" max="7432" width="10.5703125" customWidth="1"/>
    <col min="7433" max="7434" width="9.85546875" customWidth="1"/>
    <col min="7435" max="7435" width="10.140625" customWidth="1"/>
    <col min="7436" max="7436" width="9.42578125" customWidth="1"/>
    <col min="7437" max="7437" width="10.28515625" customWidth="1"/>
    <col min="7438" max="7440" width="9.85546875" customWidth="1"/>
    <col min="7441" max="7441" width="9.28515625" customWidth="1"/>
    <col min="7681" max="7681" width="7.140625" customWidth="1"/>
    <col min="7682" max="7682" width="7" customWidth="1"/>
    <col min="7683" max="7683" width="26.5703125" customWidth="1"/>
    <col min="7684" max="7684" width="9.7109375" customWidth="1"/>
    <col min="7685" max="7685" width="14.85546875" customWidth="1"/>
    <col min="7686" max="7686" width="10.7109375" customWidth="1"/>
    <col min="7687" max="7687" width="9.5703125" customWidth="1"/>
    <col min="7688" max="7688" width="10.5703125" customWidth="1"/>
    <col min="7689" max="7690" width="9.85546875" customWidth="1"/>
    <col min="7691" max="7691" width="10.140625" customWidth="1"/>
    <col min="7692" max="7692" width="9.42578125" customWidth="1"/>
    <col min="7693" max="7693" width="10.28515625" customWidth="1"/>
    <col min="7694" max="7696" width="9.85546875" customWidth="1"/>
    <col min="7697" max="7697" width="9.28515625" customWidth="1"/>
    <col min="7937" max="7937" width="7.140625" customWidth="1"/>
    <col min="7938" max="7938" width="7" customWidth="1"/>
    <col min="7939" max="7939" width="26.5703125" customWidth="1"/>
    <col min="7940" max="7940" width="9.7109375" customWidth="1"/>
    <col min="7941" max="7941" width="14.85546875" customWidth="1"/>
    <col min="7942" max="7942" width="10.7109375" customWidth="1"/>
    <col min="7943" max="7943" width="9.5703125" customWidth="1"/>
    <col min="7944" max="7944" width="10.5703125" customWidth="1"/>
    <col min="7945" max="7946" width="9.85546875" customWidth="1"/>
    <col min="7947" max="7947" width="10.140625" customWidth="1"/>
    <col min="7948" max="7948" width="9.42578125" customWidth="1"/>
    <col min="7949" max="7949" width="10.28515625" customWidth="1"/>
    <col min="7950" max="7952" width="9.85546875" customWidth="1"/>
    <col min="7953" max="7953" width="9.28515625" customWidth="1"/>
    <col min="8193" max="8193" width="7.140625" customWidth="1"/>
    <col min="8194" max="8194" width="7" customWidth="1"/>
    <col min="8195" max="8195" width="26.5703125" customWidth="1"/>
    <col min="8196" max="8196" width="9.7109375" customWidth="1"/>
    <col min="8197" max="8197" width="14.85546875" customWidth="1"/>
    <col min="8198" max="8198" width="10.7109375" customWidth="1"/>
    <col min="8199" max="8199" width="9.5703125" customWidth="1"/>
    <col min="8200" max="8200" width="10.5703125" customWidth="1"/>
    <col min="8201" max="8202" width="9.85546875" customWidth="1"/>
    <col min="8203" max="8203" width="10.140625" customWidth="1"/>
    <col min="8204" max="8204" width="9.42578125" customWidth="1"/>
    <col min="8205" max="8205" width="10.28515625" customWidth="1"/>
    <col min="8206" max="8208" width="9.85546875" customWidth="1"/>
    <col min="8209" max="8209" width="9.28515625" customWidth="1"/>
    <col min="8449" max="8449" width="7.140625" customWidth="1"/>
    <col min="8450" max="8450" width="7" customWidth="1"/>
    <col min="8451" max="8451" width="26.5703125" customWidth="1"/>
    <col min="8452" max="8452" width="9.7109375" customWidth="1"/>
    <col min="8453" max="8453" width="14.85546875" customWidth="1"/>
    <col min="8454" max="8454" width="10.7109375" customWidth="1"/>
    <col min="8455" max="8455" width="9.5703125" customWidth="1"/>
    <col min="8456" max="8456" width="10.5703125" customWidth="1"/>
    <col min="8457" max="8458" width="9.85546875" customWidth="1"/>
    <col min="8459" max="8459" width="10.140625" customWidth="1"/>
    <col min="8460" max="8460" width="9.42578125" customWidth="1"/>
    <col min="8461" max="8461" width="10.28515625" customWidth="1"/>
    <col min="8462" max="8464" width="9.85546875" customWidth="1"/>
    <col min="8465" max="8465" width="9.28515625" customWidth="1"/>
    <col min="8705" max="8705" width="7.140625" customWidth="1"/>
    <col min="8706" max="8706" width="7" customWidth="1"/>
    <col min="8707" max="8707" width="26.5703125" customWidth="1"/>
    <col min="8708" max="8708" width="9.7109375" customWidth="1"/>
    <col min="8709" max="8709" width="14.85546875" customWidth="1"/>
    <col min="8710" max="8710" width="10.7109375" customWidth="1"/>
    <col min="8711" max="8711" width="9.5703125" customWidth="1"/>
    <col min="8712" max="8712" width="10.5703125" customWidth="1"/>
    <col min="8713" max="8714" width="9.85546875" customWidth="1"/>
    <col min="8715" max="8715" width="10.140625" customWidth="1"/>
    <col min="8716" max="8716" width="9.42578125" customWidth="1"/>
    <col min="8717" max="8717" width="10.28515625" customWidth="1"/>
    <col min="8718" max="8720" width="9.85546875" customWidth="1"/>
    <col min="8721" max="8721" width="9.28515625" customWidth="1"/>
    <col min="8961" max="8961" width="7.140625" customWidth="1"/>
    <col min="8962" max="8962" width="7" customWidth="1"/>
    <col min="8963" max="8963" width="26.5703125" customWidth="1"/>
    <col min="8964" max="8964" width="9.7109375" customWidth="1"/>
    <col min="8965" max="8965" width="14.85546875" customWidth="1"/>
    <col min="8966" max="8966" width="10.7109375" customWidth="1"/>
    <col min="8967" max="8967" width="9.5703125" customWidth="1"/>
    <col min="8968" max="8968" width="10.5703125" customWidth="1"/>
    <col min="8969" max="8970" width="9.85546875" customWidth="1"/>
    <col min="8971" max="8971" width="10.140625" customWidth="1"/>
    <col min="8972" max="8972" width="9.42578125" customWidth="1"/>
    <col min="8973" max="8973" width="10.28515625" customWidth="1"/>
    <col min="8974" max="8976" width="9.85546875" customWidth="1"/>
    <col min="8977" max="8977" width="9.28515625" customWidth="1"/>
    <col min="9217" max="9217" width="7.140625" customWidth="1"/>
    <col min="9218" max="9218" width="7" customWidth="1"/>
    <col min="9219" max="9219" width="26.5703125" customWidth="1"/>
    <col min="9220" max="9220" width="9.7109375" customWidth="1"/>
    <col min="9221" max="9221" width="14.85546875" customWidth="1"/>
    <col min="9222" max="9222" width="10.7109375" customWidth="1"/>
    <col min="9223" max="9223" width="9.5703125" customWidth="1"/>
    <col min="9224" max="9224" width="10.5703125" customWidth="1"/>
    <col min="9225" max="9226" width="9.85546875" customWidth="1"/>
    <col min="9227" max="9227" width="10.140625" customWidth="1"/>
    <col min="9228" max="9228" width="9.42578125" customWidth="1"/>
    <col min="9229" max="9229" width="10.28515625" customWidth="1"/>
    <col min="9230" max="9232" width="9.85546875" customWidth="1"/>
    <col min="9233" max="9233" width="9.28515625" customWidth="1"/>
    <col min="9473" max="9473" width="7.140625" customWidth="1"/>
    <col min="9474" max="9474" width="7" customWidth="1"/>
    <col min="9475" max="9475" width="26.5703125" customWidth="1"/>
    <col min="9476" max="9476" width="9.7109375" customWidth="1"/>
    <col min="9477" max="9477" width="14.85546875" customWidth="1"/>
    <col min="9478" max="9478" width="10.7109375" customWidth="1"/>
    <col min="9479" max="9479" width="9.5703125" customWidth="1"/>
    <col min="9480" max="9480" width="10.5703125" customWidth="1"/>
    <col min="9481" max="9482" width="9.85546875" customWidth="1"/>
    <col min="9483" max="9483" width="10.140625" customWidth="1"/>
    <col min="9484" max="9484" width="9.42578125" customWidth="1"/>
    <col min="9485" max="9485" width="10.28515625" customWidth="1"/>
    <col min="9486" max="9488" width="9.85546875" customWidth="1"/>
    <col min="9489" max="9489" width="9.28515625" customWidth="1"/>
    <col min="9729" max="9729" width="7.140625" customWidth="1"/>
    <col min="9730" max="9730" width="7" customWidth="1"/>
    <col min="9731" max="9731" width="26.5703125" customWidth="1"/>
    <col min="9732" max="9732" width="9.7109375" customWidth="1"/>
    <col min="9733" max="9733" width="14.85546875" customWidth="1"/>
    <col min="9734" max="9734" width="10.7109375" customWidth="1"/>
    <col min="9735" max="9735" width="9.5703125" customWidth="1"/>
    <col min="9736" max="9736" width="10.5703125" customWidth="1"/>
    <col min="9737" max="9738" width="9.85546875" customWidth="1"/>
    <col min="9739" max="9739" width="10.140625" customWidth="1"/>
    <col min="9740" max="9740" width="9.42578125" customWidth="1"/>
    <col min="9741" max="9741" width="10.28515625" customWidth="1"/>
    <col min="9742" max="9744" width="9.85546875" customWidth="1"/>
    <col min="9745" max="9745" width="9.28515625" customWidth="1"/>
    <col min="9985" max="9985" width="7.140625" customWidth="1"/>
    <col min="9986" max="9986" width="7" customWidth="1"/>
    <col min="9987" max="9987" width="26.5703125" customWidth="1"/>
    <col min="9988" max="9988" width="9.7109375" customWidth="1"/>
    <col min="9989" max="9989" width="14.85546875" customWidth="1"/>
    <col min="9990" max="9990" width="10.7109375" customWidth="1"/>
    <col min="9991" max="9991" width="9.5703125" customWidth="1"/>
    <col min="9992" max="9992" width="10.5703125" customWidth="1"/>
    <col min="9993" max="9994" width="9.85546875" customWidth="1"/>
    <col min="9995" max="9995" width="10.140625" customWidth="1"/>
    <col min="9996" max="9996" width="9.42578125" customWidth="1"/>
    <col min="9997" max="9997" width="10.28515625" customWidth="1"/>
    <col min="9998" max="10000" width="9.85546875" customWidth="1"/>
    <col min="10001" max="10001" width="9.28515625" customWidth="1"/>
    <col min="10241" max="10241" width="7.140625" customWidth="1"/>
    <col min="10242" max="10242" width="7" customWidth="1"/>
    <col min="10243" max="10243" width="26.5703125" customWidth="1"/>
    <col min="10244" max="10244" width="9.7109375" customWidth="1"/>
    <col min="10245" max="10245" width="14.85546875" customWidth="1"/>
    <col min="10246" max="10246" width="10.7109375" customWidth="1"/>
    <col min="10247" max="10247" width="9.5703125" customWidth="1"/>
    <col min="10248" max="10248" width="10.5703125" customWidth="1"/>
    <col min="10249" max="10250" width="9.85546875" customWidth="1"/>
    <col min="10251" max="10251" width="10.140625" customWidth="1"/>
    <col min="10252" max="10252" width="9.42578125" customWidth="1"/>
    <col min="10253" max="10253" width="10.28515625" customWidth="1"/>
    <col min="10254" max="10256" width="9.85546875" customWidth="1"/>
    <col min="10257" max="10257" width="9.28515625" customWidth="1"/>
    <col min="10497" max="10497" width="7.140625" customWidth="1"/>
    <col min="10498" max="10498" width="7" customWidth="1"/>
    <col min="10499" max="10499" width="26.5703125" customWidth="1"/>
    <col min="10500" max="10500" width="9.7109375" customWidth="1"/>
    <col min="10501" max="10501" width="14.85546875" customWidth="1"/>
    <col min="10502" max="10502" width="10.7109375" customWidth="1"/>
    <col min="10503" max="10503" width="9.5703125" customWidth="1"/>
    <col min="10504" max="10504" width="10.5703125" customWidth="1"/>
    <col min="10505" max="10506" width="9.85546875" customWidth="1"/>
    <col min="10507" max="10507" width="10.140625" customWidth="1"/>
    <col min="10508" max="10508" width="9.42578125" customWidth="1"/>
    <col min="10509" max="10509" width="10.28515625" customWidth="1"/>
    <col min="10510" max="10512" width="9.85546875" customWidth="1"/>
    <col min="10513" max="10513" width="9.28515625" customWidth="1"/>
    <col min="10753" max="10753" width="7.140625" customWidth="1"/>
    <col min="10754" max="10754" width="7" customWidth="1"/>
    <col min="10755" max="10755" width="26.5703125" customWidth="1"/>
    <col min="10756" max="10756" width="9.7109375" customWidth="1"/>
    <col min="10757" max="10757" width="14.85546875" customWidth="1"/>
    <col min="10758" max="10758" width="10.7109375" customWidth="1"/>
    <col min="10759" max="10759" width="9.5703125" customWidth="1"/>
    <col min="10760" max="10760" width="10.5703125" customWidth="1"/>
    <col min="10761" max="10762" width="9.85546875" customWidth="1"/>
    <col min="10763" max="10763" width="10.140625" customWidth="1"/>
    <col min="10764" max="10764" width="9.42578125" customWidth="1"/>
    <col min="10765" max="10765" width="10.28515625" customWidth="1"/>
    <col min="10766" max="10768" width="9.85546875" customWidth="1"/>
    <col min="10769" max="10769" width="9.28515625" customWidth="1"/>
    <col min="11009" max="11009" width="7.140625" customWidth="1"/>
    <col min="11010" max="11010" width="7" customWidth="1"/>
    <col min="11011" max="11011" width="26.5703125" customWidth="1"/>
    <col min="11012" max="11012" width="9.7109375" customWidth="1"/>
    <col min="11013" max="11013" width="14.85546875" customWidth="1"/>
    <col min="11014" max="11014" width="10.7109375" customWidth="1"/>
    <col min="11015" max="11015" width="9.5703125" customWidth="1"/>
    <col min="11016" max="11016" width="10.5703125" customWidth="1"/>
    <col min="11017" max="11018" width="9.85546875" customWidth="1"/>
    <col min="11019" max="11019" width="10.140625" customWidth="1"/>
    <col min="11020" max="11020" width="9.42578125" customWidth="1"/>
    <col min="11021" max="11021" width="10.28515625" customWidth="1"/>
    <col min="11022" max="11024" width="9.85546875" customWidth="1"/>
    <col min="11025" max="11025" width="9.28515625" customWidth="1"/>
    <col min="11265" max="11265" width="7.140625" customWidth="1"/>
    <col min="11266" max="11266" width="7" customWidth="1"/>
    <col min="11267" max="11267" width="26.5703125" customWidth="1"/>
    <col min="11268" max="11268" width="9.7109375" customWidth="1"/>
    <col min="11269" max="11269" width="14.85546875" customWidth="1"/>
    <col min="11270" max="11270" width="10.7109375" customWidth="1"/>
    <col min="11271" max="11271" width="9.5703125" customWidth="1"/>
    <col min="11272" max="11272" width="10.5703125" customWidth="1"/>
    <col min="11273" max="11274" width="9.85546875" customWidth="1"/>
    <col min="11275" max="11275" width="10.140625" customWidth="1"/>
    <col min="11276" max="11276" width="9.42578125" customWidth="1"/>
    <col min="11277" max="11277" width="10.28515625" customWidth="1"/>
    <col min="11278" max="11280" width="9.85546875" customWidth="1"/>
    <col min="11281" max="11281" width="9.28515625" customWidth="1"/>
    <col min="11521" max="11521" width="7.140625" customWidth="1"/>
    <col min="11522" max="11522" width="7" customWidth="1"/>
    <col min="11523" max="11523" width="26.5703125" customWidth="1"/>
    <col min="11524" max="11524" width="9.7109375" customWidth="1"/>
    <col min="11525" max="11525" width="14.85546875" customWidth="1"/>
    <col min="11526" max="11526" width="10.7109375" customWidth="1"/>
    <col min="11527" max="11527" width="9.5703125" customWidth="1"/>
    <col min="11528" max="11528" width="10.5703125" customWidth="1"/>
    <col min="11529" max="11530" width="9.85546875" customWidth="1"/>
    <col min="11531" max="11531" width="10.140625" customWidth="1"/>
    <col min="11532" max="11532" width="9.42578125" customWidth="1"/>
    <col min="11533" max="11533" width="10.28515625" customWidth="1"/>
    <col min="11534" max="11536" width="9.85546875" customWidth="1"/>
    <col min="11537" max="11537" width="9.28515625" customWidth="1"/>
    <col min="11777" max="11777" width="7.140625" customWidth="1"/>
    <col min="11778" max="11778" width="7" customWidth="1"/>
    <col min="11779" max="11779" width="26.5703125" customWidth="1"/>
    <col min="11780" max="11780" width="9.7109375" customWidth="1"/>
    <col min="11781" max="11781" width="14.85546875" customWidth="1"/>
    <col min="11782" max="11782" width="10.7109375" customWidth="1"/>
    <col min="11783" max="11783" width="9.5703125" customWidth="1"/>
    <col min="11784" max="11784" width="10.5703125" customWidth="1"/>
    <col min="11785" max="11786" width="9.85546875" customWidth="1"/>
    <col min="11787" max="11787" width="10.140625" customWidth="1"/>
    <col min="11788" max="11788" width="9.42578125" customWidth="1"/>
    <col min="11789" max="11789" width="10.28515625" customWidth="1"/>
    <col min="11790" max="11792" width="9.85546875" customWidth="1"/>
    <col min="11793" max="11793" width="9.28515625" customWidth="1"/>
    <col min="12033" max="12033" width="7.140625" customWidth="1"/>
    <col min="12034" max="12034" width="7" customWidth="1"/>
    <col min="12035" max="12035" width="26.5703125" customWidth="1"/>
    <col min="12036" max="12036" width="9.7109375" customWidth="1"/>
    <col min="12037" max="12037" width="14.85546875" customWidth="1"/>
    <col min="12038" max="12038" width="10.7109375" customWidth="1"/>
    <col min="12039" max="12039" width="9.5703125" customWidth="1"/>
    <col min="12040" max="12040" width="10.5703125" customWidth="1"/>
    <col min="12041" max="12042" width="9.85546875" customWidth="1"/>
    <col min="12043" max="12043" width="10.140625" customWidth="1"/>
    <col min="12044" max="12044" width="9.42578125" customWidth="1"/>
    <col min="12045" max="12045" width="10.28515625" customWidth="1"/>
    <col min="12046" max="12048" width="9.85546875" customWidth="1"/>
    <col min="12049" max="12049" width="9.28515625" customWidth="1"/>
    <col min="12289" max="12289" width="7.140625" customWidth="1"/>
    <col min="12290" max="12290" width="7" customWidth="1"/>
    <col min="12291" max="12291" width="26.5703125" customWidth="1"/>
    <col min="12292" max="12292" width="9.7109375" customWidth="1"/>
    <col min="12293" max="12293" width="14.85546875" customWidth="1"/>
    <col min="12294" max="12294" width="10.7109375" customWidth="1"/>
    <col min="12295" max="12295" width="9.5703125" customWidth="1"/>
    <col min="12296" max="12296" width="10.5703125" customWidth="1"/>
    <col min="12297" max="12298" width="9.85546875" customWidth="1"/>
    <col min="12299" max="12299" width="10.140625" customWidth="1"/>
    <col min="12300" max="12300" width="9.42578125" customWidth="1"/>
    <col min="12301" max="12301" width="10.28515625" customWidth="1"/>
    <col min="12302" max="12304" width="9.85546875" customWidth="1"/>
    <col min="12305" max="12305" width="9.28515625" customWidth="1"/>
    <col min="12545" max="12545" width="7.140625" customWidth="1"/>
    <col min="12546" max="12546" width="7" customWidth="1"/>
    <col min="12547" max="12547" width="26.5703125" customWidth="1"/>
    <col min="12548" max="12548" width="9.7109375" customWidth="1"/>
    <col min="12549" max="12549" width="14.85546875" customWidth="1"/>
    <col min="12550" max="12550" width="10.7109375" customWidth="1"/>
    <col min="12551" max="12551" width="9.5703125" customWidth="1"/>
    <col min="12552" max="12552" width="10.5703125" customWidth="1"/>
    <col min="12553" max="12554" width="9.85546875" customWidth="1"/>
    <col min="12555" max="12555" width="10.140625" customWidth="1"/>
    <col min="12556" max="12556" width="9.42578125" customWidth="1"/>
    <col min="12557" max="12557" width="10.28515625" customWidth="1"/>
    <col min="12558" max="12560" width="9.85546875" customWidth="1"/>
    <col min="12561" max="12561" width="9.28515625" customWidth="1"/>
    <col min="12801" max="12801" width="7.140625" customWidth="1"/>
    <col min="12802" max="12802" width="7" customWidth="1"/>
    <col min="12803" max="12803" width="26.5703125" customWidth="1"/>
    <col min="12804" max="12804" width="9.7109375" customWidth="1"/>
    <col min="12805" max="12805" width="14.85546875" customWidth="1"/>
    <col min="12806" max="12806" width="10.7109375" customWidth="1"/>
    <col min="12807" max="12807" width="9.5703125" customWidth="1"/>
    <col min="12808" max="12808" width="10.5703125" customWidth="1"/>
    <col min="12809" max="12810" width="9.85546875" customWidth="1"/>
    <col min="12811" max="12811" width="10.140625" customWidth="1"/>
    <col min="12812" max="12812" width="9.42578125" customWidth="1"/>
    <col min="12813" max="12813" width="10.28515625" customWidth="1"/>
    <col min="12814" max="12816" width="9.85546875" customWidth="1"/>
    <col min="12817" max="12817" width="9.28515625" customWidth="1"/>
    <col min="13057" max="13057" width="7.140625" customWidth="1"/>
    <col min="13058" max="13058" width="7" customWidth="1"/>
    <col min="13059" max="13059" width="26.5703125" customWidth="1"/>
    <col min="13060" max="13060" width="9.7109375" customWidth="1"/>
    <col min="13061" max="13061" width="14.85546875" customWidth="1"/>
    <col min="13062" max="13062" width="10.7109375" customWidth="1"/>
    <col min="13063" max="13063" width="9.5703125" customWidth="1"/>
    <col min="13064" max="13064" width="10.5703125" customWidth="1"/>
    <col min="13065" max="13066" width="9.85546875" customWidth="1"/>
    <col min="13067" max="13067" width="10.140625" customWidth="1"/>
    <col min="13068" max="13068" width="9.42578125" customWidth="1"/>
    <col min="13069" max="13069" width="10.28515625" customWidth="1"/>
    <col min="13070" max="13072" width="9.85546875" customWidth="1"/>
    <col min="13073" max="13073" width="9.28515625" customWidth="1"/>
    <col min="13313" max="13313" width="7.140625" customWidth="1"/>
    <col min="13314" max="13314" width="7" customWidth="1"/>
    <col min="13315" max="13315" width="26.5703125" customWidth="1"/>
    <col min="13316" max="13316" width="9.7109375" customWidth="1"/>
    <col min="13317" max="13317" width="14.85546875" customWidth="1"/>
    <col min="13318" max="13318" width="10.7109375" customWidth="1"/>
    <col min="13319" max="13319" width="9.5703125" customWidth="1"/>
    <col min="13320" max="13320" width="10.5703125" customWidth="1"/>
    <col min="13321" max="13322" width="9.85546875" customWidth="1"/>
    <col min="13323" max="13323" width="10.140625" customWidth="1"/>
    <col min="13324" max="13324" width="9.42578125" customWidth="1"/>
    <col min="13325" max="13325" width="10.28515625" customWidth="1"/>
    <col min="13326" max="13328" width="9.85546875" customWidth="1"/>
    <col min="13329" max="13329" width="9.28515625" customWidth="1"/>
    <col min="13569" max="13569" width="7.140625" customWidth="1"/>
    <col min="13570" max="13570" width="7" customWidth="1"/>
    <col min="13571" max="13571" width="26.5703125" customWidth="1"/>
    <col min="13572" max="13572" width="9.7109375" customWidth="1"/>
    <col min="13573" max="13573" width="14.85546875" customWidth="1"/>
    <col min="13574" max="13574" width="10.7109375" customWidth="1"/>
    <col min="13575" max="13575" width="9.5703125" customWidth="1"/>
    <col min="13576" max="13576" width="10.5703125" customWidth="1"/>
    <col min="13577" max="13578" width="9.85546875" customWidth="1"/>
    <col min="13579" max="13579" width="10.140625" customWidth="1"/>
    <col min="13580" max="13580" width="9.42578125" customWidth="1"/>
    <col min="13581" max="13581" width="10.28515625" customWidth="1"/>
    <col min="13582" max="13584" width="9.85546875" customWidth="1"/>
    <col min="13585" max="13585" width="9.28515625" customWidth="1"/>
    <col min="13825" max="13825" width="7.140625" customWidth="1"/>
    <col min="13826" max="13826" width="7" customWidth="1"/>
    <col min="13827" max="13827" width="26.5703125" customWidth="1"/>
    <col min="13828" max="13828" width="9.7109375" customWidth="1"/>
    <col min="13829" max="13829" width="14.85546875" customWidth="1"/>
    <col min="13830" max="13830" width="10.7109375" customWidth="1"/>
    <col min="13831" max="13831" width="9.5703125" customWidth="1"/>
    <col min="13832" max="13832" width="10.5703125" customWidth="1"/>
    <col min="13833" max="13834" width="9.85546875" customWidth="1"/>
    <col min="13835" max="13835" width="10.140625" customWidth="1"/>
    <col min="13836" max="13836" width="9.42578125" customWidth="1"/>
    <col min="13837" max="13837" width="10.28515625" customWidth="1"/>
    <col min="13838" max="13840" width="9.85546875" customWidth="1"/>
    <col min="13841" max="13841" width="9.28515625" customWidth="1"/>
    <col min="14081" max="14081" width="7.140625" customWidth="1"/>
    <col min="14082" max="14082" width="7" customWidth="1"/>
    <col min="14083" max="14083" width="26.5703125" customWidth="1"/>
    <col min="14084" max="14084" width="9.7109375" customWidth="1"/>
    <col min="14085" max="14085" width="14.85546875" customWidth="1"/>
    <col min="14086" max="14086" width="10.7109375" customWidth="1"/>
    <col min="14087" max="14087" width="9.5703125" customWidth="1"/>
    <col min="14088" max="14088" width="10.5703125" customWidth="1"/>
    <col min="14089" max="14090" width="9.85546875" customWidth="1"/>
    <col min="14091" max="14091" width="10.140625" customWidth="1"/>
    <col min="14092" max="14092" width="9.42578125" customWidth="1"/>
    <col min="14093" max="14093" width="10.28515625" customWidth="1"/>
    <col min="14094" max="14096" width="9.85546875" customWidth="1"/>
    <col min="14097" max="14097" width="9.28515625" customWidth="1"/>
    <col min="14337" max="14337" width="7.140625" customWidth="1"/>
    <col min="14338" max="14338" width="7" customWidth="1"/>
    <col min="14339" max="14339" width="26.5703125" customWidth="1"/>
    <col min="14340" max="14340" width="9.7109375" customWidth="1"/>
    <col min="14341" max="14341" width="14.85546875" customWidth="1"/>
    <col min="14342" max="14342" width="10.7109375" customWidth="1"/>
    <col min="14343" max="14343" width="9.5703125" customWidth="1"/>
    <col min="14344" max="14344" width="10.5703125" customWidth="1"/>
    <col min="14345" max="14346" width="9.85546875" customWidth="1"/>
    <col min="14347" max="14347" width="10.140625" customWidth="1"/>
    <col min="14348" max="14348" width="9.42578125" customWidth="1"/>
    <col min="14349" max="14349" width="10.28515625" customWidth="1"/>
    <col min="14350" max="14352" width="9.85546875" customWidth="1"/>
    <col min="14353" max="14353" width="9.28515625" customWidth="1"/>
    <col min="14593" max="14593" width="7.140625" customWidth="1"/>
    <col min="14594" max="14594" width="7" customWidth="1"/>
    <col min="14595" max="14595" width="26.5703125" customWidth="1"/>
    <col min="14596" max="14596" width="9.7109375" customWidth="1"/>
    <col min="14597" max="14597" width="14.85546875" customWidth="1"/>
    <col min="14598" max="14598" width="10.7109375" customWidth="1"/>
    <col min="14599" max="14599" width="9.5703125" customWidth="1"/>
    <col min="14600" max="14600" width="10.5703125" customWidth="1"/>
    <col min="14601" max="14602" width="9.85546875" customWidth="1"/>
    <col min="14603" max="14603" width="10.140625" customWidth="1"/>
    <col min="14604" max="14604" width="9.42578125" customWidth="1"/>
    <col min="14605" max="14605" width="10.28515625" customWidth="1"/>
    <col min="14606" max="14608" width="9.85546875" customWidth="1"/>
    <col min="14609" max="14609" width="9.28515625" customWidth="1"/>
    <col min="14849" max="14849" width="7.140625" customWidth="1"/>
    <col min="14850" max="14850" width="7" customWidth="1"/>
    <col min="14851" max="14851" width="26.5703125" customWidth="1"/>
    <col min="14852" max="14852" width="9.7109375" customWidth="1"/>
    <col min="14853" max="14853" width="14.85546875" customWidth="1"/>
    <col min="14854" max="14854" width="10.7109375" customWidth="1"/>
    <col min="14855" max="14855" width="9.5703125" customWidth="1"/>
    <col min="14856" max="14856" width="10.5703125" customWidth="1"/>
    <col min="14857" max="14858" width="9.85546875" customWidth="1"/>
    <col min="14859" max="14859" width="10.140625" customWidth="1"/>
    <col min="14860" max="14860" width="9.42578125" customWidth="1"/>
    <col min="14861" max="14861" width="10.28515625" customWidth="1"/>
    <col min="14862" max="14864" width="9.85546875" customWidth="1"/>
    <col min="14865" max="14865" width="9.28515625" customWidth="1"/>
    <col min="15105" max="15105" width="7.140625" customWidth="1"/>
    <col min="15106" max="15106" width="7" customWidth="1"/>
    <col min="15107" max="15107" width="26.5703125" customWidth="1"/>
    <col min="15108" max="15108" width="9.7109375" customWidth="1"/>
    <col min="15109" max="15109" width="14.85546875" customWidth="1"/>
    <col min="15110" max="15110" width="10.7109375" customWidth="1"/>
    <col min="15111" max="15111" width="9.5703125" customWidth="1"/>
    <col min="15112" max="15112" width="10.5703125" customWidth="1"/>
    <col min="15113" max="15114" width="9.85546875" customWidth="1"/>
    <col min="15115" max="15115" width="10.140625" customWidth="1"/>
    <col min="15116" max="15116" width="9.42578125" customWidth="1"/>
    <col min="15117" max="15117" width="10.28515625" customWidth="1"/>
    <col min="15118" max="15120" width="9.85546875" customWidth="1"/>
    <col min="15121" max="15121" width="9.28515625" customWidth="1"/>
    <col min="15361" max="15361" width="7.140625" customWidth="1"/>
    <col min="15362" max="15362" width="7" customWidth="1"/>
    <col min="15363" max="15363" width="26.5703125" customWidth="1"/>
    <col min="15364" max="15364" width="9.7109375" customWidth="1"/>
    <col min="15365" max="15365" width="14.85546875" customWidth="1"/>
    <col min="15366" max="15366" width="10.7109375" customWidth="1"/>
    <col min="15367" max="15367" width="9.5703125" customWidth="1"/>
    <col min="15368" max="15368" width="10.5703125" customWidth="1"/>
    <col min="15369" max="15370" width="9.85546875" customWidth="1"/>
    <col min="15371" max="15371" width="10.140625" customWidth="1"/>
    <col min="15372" max="15372" width="9.42578125" customWidth="1"/>
    <col min="15373" max="15373" width="10.28515625" customWidth="1"/>
    <col min="15374" max="15376" width="9.85546875" customWidth="1"/>
    <col min="15377" max="15377" width="9.28515625" customWidth="1"/>
    <col min="15617" max="15617" width="7.140625" customWidth="1"/>
    <col min="15618" max="15618" width="7" customWidth="1"/>
    <col min="15619" max="15619" width="26.5703125" customWidth="1"/>
    <col min="15620" max="15620" width="9.7109375" customWidth="1"/>
    <col min="15621" max="15621" width="14.85546875" customWidth="1"/>
    <col min="15622" max="15622" width="10.7109375" customWidth="1"/>
    <col min="15623" max="15623" width="9.5703125" customWidth="1"/>
    <col min="15624" max="15624" width="10.5703125" customWidth="1"/>
    <col min="15625" max="15626" width="9.85546875" customWidth="1"/>
    <col min="15627" max="15627" width="10.140625" customWidth="1"/>
    <col min="15628" max="15628" width="9.42578125" customWidth="1"/>
    <col min="15629" max="15629" width="10.28515625" customWidth="1"/>
    <col min="15630" max="15632" width="9.85546875" customWidth="1"/>
    <col min="15633" max="15633" width="9.28515625" customWidth="1"/>
    <col min="15873" max="15873" width="7.140625" customWidth="1"/>
    <col min="15874" max="15874" width="7" customWidth="1"/>
    <col min="15875" max="15875" width="26.5703125" customWidth="1"/>
    <col min="15876" max="15876" width="9.7109375" customWidth="1"/>
    <col min="15877" max="15877" width="14.85546875" customWidth="1"/>
    <col min="15878" max="15878" width="10.7109375" customWidth="1"/>
    <col min="15879" max="15879" width="9.5703125" customWidth="1"/>
    <col min="15880" max="15880" width="10.5703125" customWidth="1"/>
    <col min="15881" max="15882" width="9.85546875" customWidth="1"/>
    <col min="15883" max="15883" width="10.140625" customWidth="1"/>
    <col min="15884" max="15884" width="9.42578125" customWidth="1"/>
    <col min="15885" max="15885" width="10.28515625" customWidth="1"/>
    <col min="15886" max="15888" width="9.85546875" customWidth="1"/>
    <col min="15889" max="15889" width="9.28515625" customWidth="1"/>
    <col min="16129" max="16129" width="7.140625" customWidth="1"/>
    <col min="16130" max="16130" width="7" customWidth="1"/>
    <col min="16131" max="16131" width="26.5703125" customWidth="1"/>
    <col min="16132" max="16132" width="9.7109375" customWidth="1"/>
    <col min="16133" max="16133" width="14.85546875" customWidth="1"/>
    <col min="16134" max="16134" width="10.7109375" customWidth="1"/>
    <col min="16135" max="16135" width="9.5703125" customWidth="1"/>
    <col min="16136" max="16136" width="10.5703125" customWidth="1"/>
    <col min="16137" max="16138" width="9.85546875" customWidth="1"/>
    <col min="16139" max="16139" width="10.140625" customWidth="1"/>
    <col min="16140" max="16140" width="9.42578125" customWidth="1"/>
    <col min="16141" max="16141" width="10.28515625" customWidth="1"/>
    <col min="16142" max="16144" width="9.85546875" customWidth="1"/>
    <col min="16145" max="16145" width="9.28515625" customWidth="1"/>
  </cols>
  <sheetData>
    <row r="1" spans="1:17">
      <c r="A1" s="325"/>
      <c r="B1" s="326" t="s">
        <v>194</v>
      </c>
      <c r="C1" s="327" t="str">
        <f>Kadar.ode.!C1</f>
        <v>Општа болница Сента</v>
      </c>
      <c r="D1" s="328"/>
      <c r="E1" s="328"/>
      <c r="F1" s="329"/>
    </row>
    <row r="2" spans="1:17">
      <c r="A2" s="325"/>
      <c r="B2" s="326" t="s">
        <v>195</v>
      </c>
      <c r="C2" s="327" t="str">
        <f>Kadar.ode.!C2</f>
        <v>08923507</v>
      </c>
      <c r="D2" s="328"/>
      <c r="E2" s="328"/>
      <c r="F2" s="329"/>
    </row>
    <row r="3" spans="1:17">
      <c r="A3" s="325"/>
      <c r="B3" s="326" t="s">
        <v>197</v>
      </c>
      <c r="C3" s="327" t="str">
        <f>Kadar.ode.!C3</f>
        <v>01.01.2018.</v>
      </c>
      <c r="D3" s="328"/>
      <c r="E3" s="328"/>
      <c r="F3" s="329"/>
    </row>
    <row r="4" spans="1:17" ht="14.25">
      <c r="A4" s="325"/>
      <c r="B4" s="326" t="s">
        <v>196</v>
      </c>
      <c r="C4" s="330" t="s">
        <v>238</v>
      </c>
      <c r="D4" s="331"/>
      <c r="E4" s="331"/>
      <c r="F4" s="332"/>
    </row>
    <row r="5" spans="1:17" ht="14.25">
      <c r="A5" s="325"/>
      <c r="B5" s="326" t="s">
        <v>237</v>
      </c>
      <c r="C5" s="330"/>
      <c r="D5" s="331"/>
      <c r="E5" s="331"/>
      <c r="F5" s="332"/>
    </row>
    <row r="8" spans="1:17">
      <c r="O8" s="2"/>
      <c r="Q8" s="356"/>
    </row>
    <row r="9" spans="1:17" ht="23.25" customHeight="1">
      <c r="A9" s="681" t="s">
        <v>6</v>
      </c>
      <c r="B9" s="679" t="s">
        <v>54</v>
      </c>
      <c r="C9" s="679" t="s">
        <v>193</v>
      </c>
      <c r="D9" s="679" t="s">
        <v>1560</v>
      </c>
      <c r="E9" s="679" t="s">
        <v>1561</v>
      </c>
      <c r="F9" s="679"/>
      <c r="G9" s="679" t="s">
        <v>1562</v>
      </c>
      <c r="H9" s="679"/>
      <c r="I9" s="679" t="s">
        <v>1563</v>
      </c>
      <c r="J9" s="679"/>
      <c r="K9" s="679" t="s">
        <v>1564</v>
      </c>
      <c r="L9" s="679"/>
      <c r="M9" s="679" t="s">
        <v>1565</v>
      </c>
      <c r="N9" s="679"/>
      <c r="O9" s="679" t="s">
        <v>1566</v>
      </c>
      <c r="P9" s="679"/>
      <c r="Q9"/>
    </row>
    <row r="10" spans="1:17" ht="25.5">
      <c r="A10" s="681"/>
      <c r="B10" s="679"/>
      <c r="C10" s="679"/>
      <c r="D10" s="679"/>
      <c r="E10" s="360" t="s">
        <v>360</v>
      </c>
      <c r="F10" s="360" t="s">
        <v>361</v>
      </c>
      <c r="G10" s="360" t="s">
        <v>360</v>
      </c>
      <c r="H10" s="360" t="s">
        <v>361</v>
      </c>
      <c r="I10" s="360" t="s">
        <v>360</v>
      </c>
      <c r="J10" s="360" t="s">
        <v>361</v>
      </c>
      <c r="K10" s="360" t="s">
        <v>360</v>
      </c>
      <c r="L10" s="360" t="s">
        <v>361</v>
      </c>
      <c r="M10" s="360" t="s">
        <v>360</v>
      </c>
      <c r="N10" s="360" t="s">
        <v>361</v>
      </c>
      <c r="O10" s="360" t="s">
        <v>360</v>
      </c>
      <c r="P10" s="360" t="s">
        <v>361</v>
      </c>
      <c r="Q10"/>
    </row>
    <row r="11" spans="1:17">
      <c r="A11" s="364">
        <v>1</v>
      </c>
      <c r="B11" s="361" t="s">
        <v>1557</v>
      </c>
      <c r="C11" s="364">
        <v>43</v>
      </c>
      <c r="D11" s="362">
        <v>1</v>
      </c>
      <c r="E11" s="362">
        <v>39</v>
      </c>
      <c r="F11" s="362">
        <v>39</v>
      </c>
      <c r="G11" s="362">
        <v>39</v>
      </c>
      <c r="H11" s="362">
        <v>39</v>
      </c>
      <c r="I11" s="363">
        <v>924</v>
      </c>
      <c r="J11" s="614">
        <v>1031</v>
      </c>
      <c r="K11" s="363">
        <v>924</v>
      </c>
      <c r="L11" s="614">
        <v>1031</v>
      </c>
      <c r="M11" s="363">
        <v>963</v>
      </c>
      <c r="N11" s="363">
        <v>1070</v>
      </c>
      <c r="O11" s="363">
        <v>963</v>
      </c>
      <c r="P11" s="363">
        <v>1070</v>
      </c>
      <c r="Q11"/>
    </row>
    <row r="12" spans="1:17">
      <c r="A12" s="364">
        <v>2</v>
      </c>
      <c r="B12" s="361" t="s">
        <v>1558</v>
      </c>
      <c r="C12" s="364">
        <v>8</v>
      </c>
      <c r="D12" s="362">
        <v>1</v>
      </c>
      <c r="E12" s="362">
        <v>26</v>
      </c>
      <c r="F12" s="362">
        <v>26</v>
      </c>
      <c r="G12" s="362">
        <v>26</v>
      </c>
      <c r="H12" s="362">
        <v>26</v>
      </c>
      <c r="I12" s="363">
        <v>66</v>
      </c>
      <c r="J12" s="363">
        <v>66</v>
      </c>
      <c r="K12" s="614">
        <v>66</v>
      </c>
      <c r="L12" s="614">
        <v>66</v>
      </c>
      <c r="M12" s="363">
        <v>92</v>
      </c>
      <c r="N12" s="363">
        <v>92</v>
      </c>
      <c r="O12" s="363">
        <v>92</v>
      </c>
      <c r="P12" s="363">
        <v>92</v>
      </c>
      <c r="Q12"/>
    </row>
    <row r="13" spans="1:17">
      <c r="A13" s="365">
        <v>3</v>
      </c>
      <c r="B13" s="361" t="s">
        <v>1559</v>
      </c>
      <c r="C13" s="364">
        <v>12</v>
      </c>
      <c r="D13" s="362">
        <v>1</v>
      </c>
      <c r="E13" s="362"/>
      <c r="F13" s="362"/>
      <c r="G13" s="362"/>
      <c r="H13" s="362"/>
      <c r="I13" s="363">
        <v>132</v>
      </c>
      <c r="J13" s="363">
        <v>132</v>
      </c>
      <c r="K13" s="363">
        <v>132</v>
      </c>
      <c r="L13" s="363">
        <v>132</v>
      </c>
      <c r="M13" s="363">
        <v>132</v>
      </c>
      <c r="N13" s="363">
        <v>132</v>
      </c>
      <c r="O13" s="363">
        <v>132</v>
      </c>
      <c r="P13" s="363">
        <v>132</v>
      </c>
      <c r="Q13"/>
    </row>
    <row r="14" spans="1:17">
      <c r="A14" s="364">
        <v>4</v>
      </c>
      <c r="B14" s="361"/>
      <c r="C14" s="364"/>
      <c r="D14" s="362"/>
      <c r="E14" s="362"/>
      <c r="F14" s="362"/>
      <c r="G14" s="362"/>
      <c r="H14" s="362"/>
      <c r="I14" s="363"/>
      <c r="J14" s="363"/>
      <c r="K14" s="363"/>
      <c r="L14" s="363"/>
      <c r="M14" s="363"/>
      <c r="N14" s="363"/>
      <c r="O14" s="363"/>
      <c r="P14" s="363"/>
      <c r="Q14"/>
    </row>
    <row r="15" spans="1:17">
      <c r="A15" s="364">
        <v>5</v>
      </c>
      <c r="B15" s="361"/>
      <c r="C15" s="364"/>
      <c r="D15" s="362"/>
      <c r="E15" s="362"/>
      <c r="F15" s="362"/>
      <c r="G15" s="362"/>
      <c r="H15" s="362"/>
      <c r="I15" s="363"/>
      <c r="J15" s="363"/>
      <c r="K15" s="363"/>
      <c r="L15" s="363"/>
      <c r="M15" s="363"/>
      <c r="N15" s="363"/>
      <c r="O15" s="363"/>
      <c r="P15" s="363"/>
      <c r="Q15"/>
    </row>
    <row r="16" spans="1:17">
      <c r="A16" s="364">
        <v>6</v>
      </c>
      <c r="B16" s="361"/>
      <c r="C16" s="364"/>
      <c r="D16" s="362"/>
      <c r="E16" s="362"/>
      <c r="F16" s="362"/>
      <c r="G16" s="362"/>
      <c r="H16" s="362"/>
      <c r="I16" s="363"/>
      <c r="J16" s="363"/>
      <c r="K16" s="363"/>
      <c r="L16" s="363"/>
      <c r="M16" s="363"/>
      <c r="N16" s="363"/>
      <c r="O16" s="363"/>
      <c r="P16" s="363"/>
      <c r="Q16"/>
    </row>
    <row r="17" spans="1:17">
      <c r="A17" s="364">
        <v>7</v>
      </c>
      <c r="B17" s="361"/>
      <c r="C17" s="366"/>
      <c r="D17" s="362"/>
      <c r="E17" s="362"/>
      <c r="F17" s="362"/>
      <c r="G17" s="362"/>
      <c r="H17" s="362"/>
      <c r="I17" s="363"/>
      <c r="J17" s="363"/>
      <c r="K17" s="363"/>
      <c r="L17" s="363"/>
      <c r="M17" s="363"/>
      <c r="N17" s="363"/>
      <c r="O17" s="363"/>
      <c r="P17" s="363"/>
      <c r="Q17"/>
    </row>
    <row r="18" spans="1:17">
      <c r="A18" s="364">
        <v>8</v>
      </c>
      <c r="B18" s="361"/>
      <c r="C18" s="366"/>
      <c r="D18" s="362"/>
      <c r="E18" s="362"/>
      <c r="F18" s="362"/>
      <c r="G18" s="362"/>
      <c r="H18" s="362"/>
      <c r="I18" s="363"/>
      <c r="J18" s="363"/>
      <c r="K18" s="363"/>
      <c r="L18" s="363"/>
      <c r="M18" s="363"/>
      <c r="N18" s="363"/>
      <c r="O18" s="363"/>
      <c r="P18" s="363"/>
      <c r="Q18"/>
    </row>
    <row r="19" spans="1:17">
      <c r="A19" s="364">
        <v>9</v>
      </c>
      <c r="B19" s="361"/>
      <c r="C19" s="366"/>
      <c r="D19" s="362"/>
      <c r="E19" s="362"/>
      <c r="F19" s="362"/>
      <c r="G19" s="362"/>
      <c r="H19" s="362"/>
      <c r="I19" s="363"/>
      <c r="J19" s="363"/>
      <c r="K19" s="363"/>
      <c r="L19" s="363"/>
      <c r="M19" s="363"/>
      <c r="N19" s="363"/>
      <c r="O19" s="363"/>
      <c r="P19" s="363"/>
      <c r="Q19"/>
    </row>
    <row r="20" spans="1:17">
      <c r="A20" s="364">
        <v>10</v>
      </c>
      <c r="B20" s="361"/>
      <c r="C20" s="361"/>
      <c r="D20" s="367"/>
      <c r="E20" s="367"/>
      <c r="F20" s="367"/>
      <c r="G20" s="367"/>
      <c r="H20" s="367"/>
      <c r="I20" s="368"/>
      <c r="J20" s="368"/>
      <c r="K20" s="368"/>
      <c r="L20" s="368"/>
      <c r="M20" s="368"/>
      <c r="N20" s="368"/>
      <c r="O20" s="368"/>
      <c r="P20" s="368"/>
      <c r="Q20"/>
    </row>
    <row r="21" spans="1:17">
      <c r="A21" s="361" t="s">
        <v>2</v>
      </c>
      <c r="B21" s="361"/>
      <c r="C21" s="364">
        <f>SUM(C11:C20)</f>
        <v>63</v>
      </c>
      <c r="D21" s="364">
        <f t="shared" ref="D21:P21" si="0">SUM(D11:D20)</f>
        <v>3</v>
      </c>
      <c r="E21" s="364">
        <f t="shared" si="0"/>
        <v>65</v>
      </c>
      <c r="F21" s="364">
        <f t="shared" si="0"/>
        <v>65</v>
      </c>
      <c r="G21" s="364">
        <f t="shared" si="0"/>
        <v>65</v>
      </c>
      <c r="H21" s="364">
        <f t="shared" si="0"/>
        <v>65</v>
      </c>
      <c r="I21" s="364">
        <f t="shared" si="0"/>
        <v>1122</v>
      </c>
      <c r="J21" s="364">
        <f t="shared" si="0"/>
        <v>1229</v>
      </c>
      <c r="K21" s="364">
        <f t="shared" si="0"/>
        <v>1122</v>
      </c>
      <c r="L21" s="364">
        <f t="shared" si="0"/>
        <v>1229</v>
      </c>
      <c r="M21" s="364">
        <f t="shared" si="0"/>
        <v>1187</v>
      </c>
      <c r="N21" s="364">
        <f t="shared" si="0"/>
        <v>1294</v>
      </c>
      <c r="O21" s="364">
        <f t="shared" si="0"/>
        <v>1187</v>
      </c>
      <c r="P21" s="364">
        <f t="shared" si="0"/>
        <v>1294</v>
      </c>
      <c r="Q21"/>
    </row>
    <row r="22" spans="1:17">
      <c r="A22" s="3"/>
      <c r="B22" s="357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/>
    </row>
    <row r="23" spans="1:17" s="359" customFormat="1">
      <c r="A23" s="1"/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1"/>
      <c r="N23" s="1"/>
      <c r="O23" s="1"/>
      <c r="P23" s="1"/>
      <c r="Q23" s="1"/>
    </row>
    <row r="24" spans="1:17">
      <c r="A24" s="680"/>
      <c r="B24" s="680"/>
      <c r="C24" s="680"/>
      <c r="D24" s="680"/>
      <c r="E24" s="680"/>
      <c r="F24" s="680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</row>
    <row r="25" spans="1:17">
      <c r="A25" s="680"/>
      <c r="B25" s="680"/>
      <c r="C25" s="680"/>
      <c r="D25" s="680"/>
      <c r="E25" s="680"/>
      <c r="F25" s="680"/>
    </row>
    <row r="32" spans="1:17">
      <c r="I32" s="371"/>
    </row>
    <row r="44" spans="14:14">
      <c r="N44" s="371"/>
    </row>
  </sheetData>
  <mergeCells count="11">
    <mergeCell ref="M9:N9"/>
    <mergeCell ref="O9:P9"/>
    <mergeCell ref="A24:F25"/>
    <mergeCell ref="A9:A10"/>
    <mergeCell ref="B9:B10"/>
    <mergeCell ref="C9:C10"/>
    <mergeCell ref="D9:D10"/>
    <mergeCell ref="E9:F9"/>
    <mergeCell ref="G9:H9"/>
    <mergeCell ref="I9:J9"/>
    <mergeCell ref="K9:L9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732"/>
  <sheetViews>
    <sheetView zoomScaleSheetLayoutView="100" workbookViewId="0">
      <selection activeCell="G9" sqref="G9"/>
    </sheetView>
  </sheetViews>
  <sheetFormatPr defaultRowHeight="12.75"/>
  <cols>
    <col min="1" max="1" width="6" customWidth="1"/>
    <col min="2" max="2" width="115.5703125" customWidth="1"/>
    <col min="3" max="3" width="11.42578125" customWidth="1"/>
    <col min="4" max="4" width="10.5703125" customWidth="1"/>
  </cols>
  <sheetData>
    <row r="1" spans="1:4">
      <c r="A1" s="325"/>
      <c r="B1" s="326" t="s">
        <v>194</v>
      </c>
      <c r="C1" s="327" t="str">
        <f>Kadar.ode.!C1</f>
        <v>Општа болница Сента</v>
      </c>
      <c r="D1" s="328"/>
    </row>
    <row r="2" spans="1:4">
      <c r="A2" s="325"/>
      <c r="B2" s="326" t="s">
        <v>195</v>
      </c>
      <c r="C2" s="327" t="str">
        <f>Kadar.ode.!C2</f>
        <v>08923507</v>
      </c>
      <c r="D2" s="328"/>
    </row>
    <row r="3" spans="1:4">
      <c r="A3" s="325"/>
      <c r="B3" s="326" t="s">
        <v>197</v>
      </c>
      <c r="C3" s="327" t="str">
        <f>Kadar.ode.!C3</f>
        <v>01.01.2018.</v>
      </c>
      <c r="D3" s="328"/>
    </row>
    <row r="4" spans="1:4" ht="14.25">
      <c r="A4" s="325"/>
      <c r="B4" s="326" t="s">
        <v>196</v>
      </c>
      <c r="C4" s="330" t="s">
        <v>1549</v>
      </c>
      <c r="D4" s="331"/>
    </row>
    <row r="5" spans="1:4" ht="14.25">
      <c r="A5" s="325"/>
      <c r="B5" s="326" t="s">
        <v>237</v>
      </c>
      <c r="C5" s="330"/>
      <c r="D5" s="331"/>
    </row>
    <row r="6" spans="1:4" ht="15.75">
      <c r="A6" s="182"/>
      <c r="B6" s="182"/>
      <c r="C6" s="182"/>
      <c r="D6" s="182"/>
    </row>
    <row r="7" spans="1:4" ht="38.25">
      <c r="A7" s="322" t="s">
        <v>362</v>
      </c>
      <c r="B7" s="324" t="s">
        <v>363</v>
      </c>
      <c r="C7" s="323" t="s">
        <v>360</v>
      </c>
      <c r="D7" s="323" t="s">
        <v>361</v>
      </c>
    </row>
    <row r="8" spans="1:4" ht="18.75">
      <c r="A8" s="322"/>
      <c r="B8" s="333" t="s">
        <v>364</v>
      </c>
      <c r="C8" s="334">
        <f>SUM(C9:C732)</f>
        <v>12188</v>
      </c>
      <c r="D8" s="334">
        <f>SUM(D9:D732)</f>
        <v>12088</v>
      </c>
    </row>
    <row r="9" spans="1:4" ht="27.75" customHeight="1">
      <c r="A9" s="335">
        <v>0</v>
      </c>
      <c r="B9" s="333" t="s">
        <v>1790</v>
      </c>
      <c r="C9" s="334"/>
      <c r="D9" s="334"/>
    </row>
    <row r="10" spans="1:4" ht="12.75" customHeight="1">
      <c r="A10" s="336" t="s">
        <v>365</v>
      </c>
      <c r="B10" s="337" t="s">
        <v>366</v>
      </c>
      <c r="C10" s="295"/>
      <c r="D10" s="295"/>
    </row>
    <row r="11" spans="1:4" ht="12.75" customHeight="1">
      <c r="A11" s="336" t="s">
        <v>367</v>
      </c>
      <c r="B11" s="337" t="s">
        <v>1789</v>
      </c>
      <c r="C11" s="295"/>
      <c r="D11" s="295"/>
    </row>
    <row r="12" spans="1:4" ht="12.75" customHeight="1">
      <c r="A12" s="336" t="s">
        <v>368</v>
      </c>
      <c r="B12" s="337" t="s">
        <v>1788</v>
      </c>
      <c r="C12" s="295"/>
      <c r="D12" s="295"/>
    </row>
    <row r="13" spans="1:4" ht="12.75" customHeight="1">
      <c r="A13" s="336" t="s">
        <v>369</v>
      </c>
      <c r="B13" s="337" t="s">
        <v>370</v>
      </c>
      <c r="C13" s="295"/>
      <c r="D13" s="295"/>
    </row>
    <row r="14" spans="1:4" ht="12.75" customHeight="1">
      <c r="A14" s="336" t="s">
        <v>371</v>
      </c>
      <c r="B14" s="337" t="s">
        <v>372</v>
      </c>
      <c r="C14" s="295">
        <v>2</v>
      </c>
      <c r="D14" s="295">
        <v>2</v>
      </c>
    </row>
    <row r="15" spans="1:4" ht="12.75" customHeight="1">
      <c r="A15" s="336" t="s">
        <v>373</v>
      </c>
      <c r="B15" s="337" t="s">
        <v>374</v>
      </c>
      <c r="C15" s="295"/>
      <c r="D15" s="295"/>
    </row>
    <row r="16" spans="1:4" ht="12.75" customHeight="1">
      <c r="A16" s="336" t="s">
        <v>375</v>
      </c>
      <c r="B16" s="337" t="s">
        <v>376</v>
      </c>
      <c r="C16" s="295"/>
      <c r="D16" s="295"/>
    </row>
    <row r="17" spans="1:4" ht="12.75" customHeight="1">
      <c r="A17" s="336" t="s">
        <v>377</v>
      </c>
      <c r="B17" s="338" t="s">
        <v>378</v>
      </c>
      <c r="C17" s="295">
        <v>8</v>
      </c>
      <c r="D17" s="295">
        <v>8</v>
      </c>
    </row>
    <row r="18" spans="1:4" ht="12.75" customHeight="1">
      <c r="A18" s="336" t="s">
        <v>379</v>
      </c>
      <c r="B18" s="338" t="s">
        <v>380</v>
      </c>
      <c r="C18" s="295"/>
      <c r="D18" s="295"/>
    </row>
    <row r="19" spans="1:4" ht="12.75" customHeight="1">
      <c r="A19" s="336" t="s">
        <v>381</v>
      </c>
      <c r="B19" s="338" t="s">
        <v>382</v>
      </c>
      <c r="C19" s="295"/>
      <c r="D19" s="295"/>
    </row>
    <row r="20" spans="1:4" ht="12.75" customHeight="1">
      <c r="A20" s="336" t="s">
        <v>383</v>
      </c>
      <c r="B20" s="338" t="s">
        <v>1787</v>
      </c>
      <c r="C20" s="295"/>
      <c r="D20" s="295"/>
    </row>
    <row r="21" spans="1:4" ht="12.75" customHeight="1">
      <c r="A21" s="336" t="s">
        <v>384</v>
      </c>
      <c r="B21" s="338" t="s">
        <v>385</v>
      </c>
      <c r="C21" s="295"/>
      <c r="D21" s="295"/>
    </row>
    <row r="22" spans="1:4" ht="12.75" customHeight="1">
      <c r="A22" s="336" t="s">
        <v>386</v>
      </c>
      <c r="B22" s="338" t="s">
        <v>387</v>
      </c>
      <c r="C22" s="295"/>
      <c r="D22" s="295"/>
    </row>
    <row r="23" spans="1:4" ht="12.75" customHeight="1">
      <c r="A23" s="336" t="s">
        <v>388</v>
      </c>
      <c r="B23" s="338" t="s">
        <v>389</v>
      </c>
      <c r="C23" s="295"/>
      <c r="D23" s="295"/>
    </row>
    <row r="24" spans="1:4">
      <c r="A24" s="336" t="s">
        <v>390</v>
      </c>
      <c r="B24" s="338" t="s">
        <v>391</v>
      </c>
      <c r="C24" s="295"/>
      <c r="D24" s="295"/>
    </row>
    <row r="25" spans="1:4" ht="12.75" customHeight="1">
      <c r="A25" s="336" t="s">
        <v>392</v>
      </c>
      <c r="B25" s="338" t="s">
        <v>393</v>
      </c>
      <c r="C25" s="295"/>
      <c r="D25" s="295"/>
    </row>
    <row r="26" spans="1:4" ht="12.75" customHeight="1">
      <c r="A26" s="336" t="s">
        <v>394</v>
      </c>
      <c r="B26" s="338" t="s">
        <v>1786</v>
      </c>
      <c r="C26" s="295"/>
      <c r="D26" s="295"/>
    </row>
    <row r="27" spans="1:4" ht="18.75" customHeight="1">
      <c r="A27" s="335">
        <v>1</v>
      </c>
      <c r="B27" s="339" t="s">
        <v>395</v>
      </c>
      <c r="C27" s="334"/>
      <c r="D27" s="334"/>
    </row>
    <row r="28" spans="1:4" ht="12.75" customHeight="1">
      <c r="A28" s="336" t="s">
        <v>396</v>
      </c>
      <c r="B28" s="338" t="s">
        <v>397</v>
      </c>
      <c r="C28" s="295"/>
      <c r="D28" s="295"/>
    </row>
    <row r="29" spans="1:4" ht="12.75" customHeight="1">
      <c r="A29" s="336" t="s">
        <v>398</v>
      </c>
      <c r="B29" s="338" t="s">
        <v>399</v>
      </c>
      <c r="C29" s="295"/>
      <c r="D29" s="295"/>
    </row>
    <row r="30" spans="1:4" ht="12.75" customHeight="1">
      <c r="A30" s="336" t="s">
        <v>400</v>
      </c>
      <c r="B30" s="337" t="s">
        <v>1785</v>
      </c>
      <c r="C30" s="295"/>
      <c r="D30" s="295"/>
    </row>
    <row r="31" spans="1:4" ht="12.75" customHeight="1">
      <c r="A31" s="336" t="s">
        <v>401</v>
      </c>
      <c r="B31" s="337" t="s">
        <v>1784</v>
      </c>
      <c r="C31" s="295"/>
      <c r="D31" s="295"/>
    </row>
    <row r="32" spans="1:4" ht="12.75" customHeight="1">
      <c r="A32" s="336" t="s">
        <v>402</v>
      </c>
      <c r="B32" s="337" t="s">
        <v>1783</v>
      </c>
      <c r="C32" s="295"/>
      <c r="D32" s="295"/>
    </row>
    <row r="33" spans="1:4" ht="12.75" customHeight="1">
      <c r="A33" s="336" t="s">
        <v>403</v>
      </c>
      <c r="B33" s="337" t="s">
        <v>1782</v>
      </c>
      <c r="C33" s="295"/>
      <c r="D33" s="295"/>
    </row>
    <row r="34" spans="1:4" ht="12.75" customHeight="1">
      <c r="A34" s="336" t="s">
        <v>404</v>
      </c>
      <c r="B34" s="337" t="s">
        <v>405</v>
      </c>
      <c r="C34" s="295"/>
      <c r="D34" s="295"/>
    </row>
    <row r="35" spans="1:4" ht="12.75" customHeight="1">
      <c r="A35" s="336" t="s">
        <v>406</v>
      </c>
      <c r="B35" s="337" t="s">
        <v>1781</v>
      </c>
      <c r="C35" s="295"/>
      <c r="D35" s="295"/>
    </row>
    <row r="36" spans="1:4" ht="12.75" customHeight="1">
      <c r="A36" s="336" t="s">
        <v>407</v>
      </c>
      <c r="B36" s="337" t="s">
        <v>1780</v>
      </c>
      <c r="C36" s="295"/>
      <c r="D36" s="295"/>
    </row>
    <row r="37" spans="1:4" ht="12.75" customHeight="1">
      <c r="A37" s="336" t="s">
        <v>408</v>
      </c>
      <c r="B37" s="337" t="s">
        <v>409</v>
      </c>
      <c r="C37" s="295"/>
      <c r="D37" s="295"/>
    </row>
    <row r="38" spans="1:4" ht="12.75" customHeight="1">
      <c r="A38" s="336" t="s">
        <v>410</v>
      </c>
      <c r="B38" s="340" t="s">
        <v>1779</v>
      </c>
      <c r="C38" s="295"/>
      <c r="D38" s="295"/>
    </row>
    <row r="39" spans="1:4" ht="12.75" customHeight="1">
      <c r="A39" s="336" t="s">
        <v>411</v>
      </c>
      <c r="B39" s="340" t="s">
        <v>1778</v>
      </c>
      <c r="C39" s="295"/>
      <c r="D39" s="295"/>
    </row>
    <row r="40" spans="1:4" ht="12.75" customHeight="1">
      <c r="A40" s="336" t="s">
        <v>412</v>
      </c>
      <c r="B40" s="340" t="s">
        <v>1808</v>
      </c>
      <c r="C40" s="295"/>
      <c r="D40" s="295"/>
    </row>
    <row r="41" spans="1:4" ht="12.75" customHeight="1">
      <c r="A41" s="336" t="s">
        <v>413</v>
      </c>
      <c r="B41" s="340" t="s">
        <v>1809</v>
      </c>
      <c r="C41" s="295"/>
      <c r="D41" s="295"/>
    </row>
    <row r="42" spans="1:4" ht="12.75" customHeight="1">
      <c r="A42" s="336" t="s">
        <v>414</v>
      </c>
      <c r="B42" s="337" t="s">
        <v>1777</v>
      </c>
      <c r="C42" s="295"/>
      <c r="D42" s="295"/>
    </row>
    <row r="43" spans="1:4" ht="12.75" customHeight="1">
      <c r="A43" s="336" t="s">
        <v>415</v>
      </c>
      <c r="B43" s="338" t="s">
        <v>416</v>
      </c>
      <c r="C43" s="295"/>
      <c r="D43" s="295"/>
    </row>
    <row r="44" spans="1:4" ht="12.75" customHeight="1">
      <c r="A44" s="336" t="s">
        <v>417</v>
      </c>
      <c r="B44" s="338" t="s">
        <v>418</v>
      </c>
      <c r="C44" s="295"/>
      <c r="D44" s="295"/>
    </row>
    <row r="45" spans="1:4" ht="12.75" customHeight="1">
      <c r="A45" s="336" t="s">
        <v>419</v>
      </c>
      <c r="B45" s="338" t="s">
        <v>420</v>
      </c>
      <c r="C45" s="295"/>
      <c r="D45" s="295"/>
    </row>
    <row r="46" spans="1:4" ht="12.75" customHeight="1">
      <c r="A46" s="377" t="s">
        <v>421</v>
      </c>
      <c r="B46" s="378" t="s">
        <v>1776</v>
      </c>
      <c r="C46" s="379"/>
      <c r="D46" s="379"/>
    </row>
    <row r="47" spans="1:4" ht="12.75" customHeight="1">
      <c r="A47" s="377" t="s">
        <v>422</v>
      </c>
      <c r="B47" s="378" t="s">
        <v>1775</v>
      </c>
      <c r="C47" s="379"/>
      <c r="D47" s="379"/>
    </row>
    <row r="48" spans="1:4" ht="12.75" customHeight="1">
      <c r="A48" s="336" t="s">
        <v>423</v>
      </c>
      <c r="B48" s="340" t="s">
        <v>1774</v>
      </c>
      <c r="C48" s="295"/>
      <c r="D48" s="295"/>
    </row>
    <row r="49" spans="1:4" ht="12.75" customHeight="1">
      <c r="A49" s="336" t="s">
        <v>424</v>
      </c>
      <c r="B49" s="340" t="s">
        <v>1773</v>
      </c>
      <c r="C49" s="295"/>
      <c r="D49" s="295"/>
    </row>
    <row r="50" spans="1:4" ht="12.75" customHeight="1">
      <c r="A50" s="377" t="s">
        <v>425</v>
      </c>
      <c r="B50" s="378" t="s">
        <v>1772</v>
      </c>
      <c r="C50" s="379"/>
      <c r="D50" s="379"/>
    </row>
    <row r="51" spans="1:4" ht="12.75" customHeight="1">
      <c r="A51" s="336" t="s">
        <v>426</v>
      </c>
      <c r="B51" s="337" t="s">
        <v>427</v>
      </c>
      <c r="C51" s="295">
        <v>42</v>
      </c>
      <c r="D51" s="295">
        <v>42</v>
      </c>
    </row>
    <row r="52" spans="1:4" ht="12.75" customHeight="1">
      <c r="A52" s="336" t="s">
        <v>428</v>
      </c>
      <c r="B52" s="337" t="s">
        <v>429</v>
      </c>
      <c r="C52" s="295">
        <v>4</v>
      </c>
      <c r="D52" s="295">
        <v>4</v>
      </c>
    </row>
    <row r="53" spans="1:4" ht="12.75" customHeight="1">
      <c r="A53" s="336" t="s">
        <v>430</v>
      </c>
      <c r="B53" s="337" t="s">
        <v>1771</v>
      </c>
      <c r="C53" s="295">
        <v>28</v>
      </c>
      <c r="D53" s="295">
        <v>28</v>
      </c>
    </row>
    <row r="54" spans="1:4" ht="12.75" customHeight="1">
      <c r="A54" s="336" t="s">
        <v>431</v>
      </c>
      <c r="B54" s="337" t="s">
        <v>432</v>
      </c>
      <c r="C54" s="295"/>
      <c r="D54" s="295"/>
    </row>
    <row r="55" spans="1:4" ht="12.75" customHeight="1">
      <c r="A55" s="336" t="s">
        <v>433</v>
      </c>
      <c r="B55" s="337" t="s">
        <v>434</v>
      </c>
      <c r="C55" s="295"/>
      <c r="D55" s="295"/>
    </row>
    <row r="56" spans="1:4" ht="12.75" customHeight="1">
      <c r="A56" s="336" t="s">
        <v>435</v>
      </c>
      <c r="B56" s="337" t="s">
        <v>436</v>
      </c>
      <c r="C56" s="295">
        <v>12</v>
      </c>
      <c r="D56" s="295">
        <v>12</v>
      </c>
    </row>
    <row r="57" spans="1:4" ht="12.75" customHeight="1">
      <c r="A57" s="336" t="s">
        <v>437</v>
      </c>
      <c r="B57" s="340" t="s">
        <v>438</v>
      </c>
      <c r="C57" s="295">
        <v>8</v>
      </c>
      <c r="D57" s="295">
        <v>8</v>
      </c>
    </row>
    <row r="58" spans="1:4" ht="12.75" customHeight="1">
      <c r="A58" s="336" t="s">
        <v>439</v>
      </c>
      <c r="B58" s="340" t="s">
        <v>1770</v>
      </c>
      <c r="C58" s="295">
        <v>4</v>
      </c>
      <c r="D58" s="295">
        <v>4</v>
      </c>
    </row>
    <row r="59" spans="1:4" ht="12.75" customHeight="1">
      <c r="A59" s="336" t="s">
        <v>440</v>
      </c>
      <c r="B59" s="340" t="s">
        <v>1769</v>
      </c>
      <c r="C59" s="295">
        <v>12</v>
      </c>
      <c r="D59" s="295">
        <v>12</v>
      </c>
    </row>
    <row r="60" spans="1:4" ht="12.75" customHeight="1">
      <c r="A60" s="336" t="s">
        <v>441</v>
      </c>
      <c r="B60" s="337" t="s">
        <v>442</v>
      </c>
      <c r="C60" s="295"/>
      <c r="D60" s="295"/>
    </row>
    <row r="61" spans="1:4" ht="12.75" customHeight="1">
      <c r="A61" s="336" t="s">
        <v>443</v>
      </c>
      <c r="B61" s="337" t="s">
        <v>444</v>
      </c>
      <c r="C61" s="295"/>
      <c r="D61" s="295"/>
    </row>
    <row r="62" spans="1:4" ht="12.75" customHeight="1">
      <c r="A62" s="336" t="s">
        <v>445</v>
      </c>
      <c r="B62" s="337" t="s">
        <v>446</v>
      </c>
      <c r="C62" s="295">
        <v>26</v>
      </c>
      <c r="D62" s="295">
        <v>26</v>
      </c>
    </row>
    <row r="63" spans="1:4" ht="12.75" customHeight="1">
      <c r="A63" s="336" t="s">
        <v>447</v>
      </c>
      <c r="B63" s="337" t="s">
        <v>448</v>
      </c>
      <c r="C63" s="295">
        <v>50</v>
      </c>
      <c r="D63" s="295">
        <v>50</v>
      </c>
    </row>
    <row r="64" spans="1:4" ht="12.75" customHeight="1">
      <c r="A64" s="341" t="s">
        <v>449</v>
      </c>
      <c r="B64" s="337" t="s">
        <v>1768</v>
      </c>
      <c r="C64" s="295">
        <v>12</v>
      </c>
      <c r="D64" s="295">
        <v>12</v>
      </c>
    </row>
    <row r="65" spans="1:4" ht="12.75" customHeight="1">
      <c r="A65" s="336" t="s">
        <v>450</v>
      </c>
      <c r="B65" s="337" t="s">
        <v>1767</v>
      </c>
      <c r="C65" s="295">
        <v>34</v>
      </c>
      <c r="D65" s="295">
        <v>34</v>
      </c>
    </row>
    <row r="66" spans="1:4">
      <c r="A66" s="336" t="s">
        <v>451</v>
      </c>
      <c r="B66" s="337" t="s">
        <v>1791</v>
      </c>
      <c r="C66" s="295">
        <v>80</v>
      </c>
      <c r="D66" s="295">
        <v>80</v>
      </c>
    </row>
    <row r="67" spans="1:4" ht="12.75" customHeight="1">
      <c r="A67" s="336" t="s">
        <v>452</v>
      </c>
      <c r="B67" s="337" t="s">
        <v>1766</v>
      </c>
      <c r="C67" s="295">
        <v>18</v>
      </c>
      <c r="D67" s="295">
        <v>18</v>
      </c>
    </row>
    <row r="68" spans="1:4" ht="12.75" customHeight="1">
      <c r="A68" s="336" t="s">
        <v>453</v>
      </c>
      <c r="B68" s="337" t="s">
        <v>454</v>
      </c>
      <c r="C68" s="295"/>
      <c r="D68" s="295"/>
    </row>
    <row r="69" spans="1:4" ht="12.75" customHeight="1">
      <c r="A69" s="336" t="s">
        <v>455</v>
      </c>
      <c r="B69" s="337" t="s">
        <v>1765</v>
      </c>
      <c r="C69" s="295">
        <v>16</v>
      </c>
      <c r="D69" s="295">
        <v>16</v>
      </c>
    </row>
    <row r="70" spans="1:4" ht="12.75" customHeight="1">
      <c r="A70" s="336" t="s">
        <v>456</v>
      </c>
      <c r="B70" s="337" t="s">
        <v>457</v>
      </c>
      <c r="C70" s="295"/>
      <c r="D70" s="295"/>
    </row>
    <row r="71" spans="1:4" ht="12.75" customHeight="1">
      <c r="A71" s="336" t="s">
        <v>458</v>
      </c>
      <c r="B71" s="337" t="s">
        <v>459</v>
      </c>
      <c r="C71" s="295">
        <v>10</v>
      </c>
      <c r="D71" s="295">
        <v>10</v>
      </c>
    </row>
    <row r="72" spans="1:4" ht="12.75" customHeight="1">
      <c r="A72" s="336" t="s">
        <v>460</v>
      </c>
      <c r="B72" s="337" t="s">
        <v>461</v>
      </c>
      <c r="C72" s="295"/>
      <c r="D72" s="295"/>
    </row>
    <row r="73" spans="1:4" ht="12.75" customHeight="1">
      <c r="A73" s="336" t="s">
        <v>462</v>
      </c>
      <c r="B73" s="337" t="s">
        <v>1764</v>
      </c>
      <c r="C73" s="295">
        <v>10</v>
      </c>
      <c r="D73" s="295">
        <v>10</v>
      </c>
    </row>
    <row r="74" spans="1:4" ht="12.75" customHeight="1">
      <c r="A74" s="336" t="s">
        <v>463</v>
      </c>
      <c r="B74" s="337" t="s">
        <v>1763</v>
      </c>
      <c r="C74" s="295">
        <v>2</v>
      </c>
      <c r="D74" s="295">
        <v>2</v>
      </c>
    </row>
    <row r="75" spans="1:4" ht="12.75" customHeight="1">
      <c r="A75" s="336" t="s">
        <v>464</v>
      </c>
      <c r="B75" s="337" t="s">
        <v>465</v>
      </c>
      <c r="C75" s="295">
        <v>20</v>
      </c>
      <c r="D75" s="295">
        <v>20</v>
      </c>
    </row>
    <row r="76" spans="1:4" ht="12.75" customHeight="1">
      <c r="A76" s="336" t="s">
        <v>466</v>
      </c>
      <c r="B76" s="337" t="s">
        <v>467</v>
      </c>
      <c r="C76" s="295"/>
      <c r="D76" s="295"/>
    </row>
    <row r="77" spans="1:4" ht="12.75" customHeight="1">
      <c r="A77" s="336" t="s">
        <v>468</v>
      </c>
      <c r="B77" s="337" t="s">
        <v>469</v>
      </c>
      <c r="C77" s="295">
        <v>12</v>
      </c>
      <c r="D77" s="295">
        <v>12</v>
      </c>
    </row>
    <row r="78" spans="1:4" ht="12.75" customHeight="1">
      <c r="A78" s="336" t="s">
        <v>470</v>
      </c>
      <c r="B78" s="337" t="s">
        <v>471</v>
      </c>
      <c r="C78" s="295">
        <v>14</v>
      </c>
      <c r="D78" s="295">
        <v>14</v>
      </c>
    </row>
    <row r="79" spans="1:4" ht="12.75" customHeight="1">
      <c r="A79" s="336" t="s">
        <v>472</v>
      </c>
      <c r="B79" s="337" t="s">
        <v>473</v>
      </c>
      <c r="C79" s="295"/>
      <c r="D79" s="295"/>
    </row>
    <row r="80" spans="1:4" ht="12.75" customHeight="1">
      <c r="A80" s="336" t="s">
        <v>474</v>
      </c>
      <c r="B80" s="337" t="s">
        <v>475</v>
      </c>
      <c r="C80" s="295">
        <v>14</v>
      </c>
      <c r="D80" s="295">
        <v>14</v>
      </c>
    </row>
    <row r="81" spans="1:4" ht="12.75" customHeight="1">
      <c r="A81" s="336" t="s">
        <v>476</v>
      </c>
      <c r="B81" s="337" t="s">
        <v>477</v>
      </c>
      <c r="C81" s="295"/>
      <c r="D81" s="295"/>
    </row>
    <row r="82" spans="1:4" ht="12.75" customHeight="1">
      <c r="A82" s="336" t="s">
        <v>478</v>
      </c>
      <c r="B82" s="337" t="s">
        <v>479</v>
      </c>
      <c r="C82" s="295">
        <v>6</v>
      </c>
      <c r="D82" s="295">
        <v>6</v>
      </c>
    </row>
    <row r="83" spans="1:4" ht="12.75" customHeight="1">
      <c r="A83" s="336" t="s">
        <v>480</v>
      </c>
      <c r="B83" s="337" t="s">
        <v>481</v>
      </c>
      <c r="C83" s="295">
        <v>16</v>
      </c>
      <c r="D83" s="295">
        <v>16</v>
      </c>
    </row>
    <row r="84" spans="1:4" ht="12.75" customHeight="1">
      <c r="A84" s="336" t="s">
        <v>482</v>
      </c>
      <c r="B84" s="337" t="s">
        <v>483</v>
      </c>
      <c r="C84" s="295">
        <v>8</v>
      </c>
      <c r="D84" s="295">
        <v>8</v>
      </c>
    </row>
    <row r="85" spans="1:4" ht="12.75" customHeight="1">
      <c r="A85" s="336" t="s">
        <v>484</v>
      </c>
      <c r="B85" s="337" t="s">
        <v>485</v>
      </c>
      <c r="C85" s="295">
        <v>4</v>
      </c>
      <c r="D85" s="295">
        <v>4</v>
      </c>
    </row>
    <row r="86" spans="1:4" ht="12" customHeight="1">
      <c r="A86" s="336" t="s">
        <v>486</v>
      </c>
      <c r="B86" s="337" t="s">
        <v>487</v>
      </c>
      <c r="C86" s="295">
        <v>126</v>
      </c>
      <c r="D86" s="295">
        <v>126</v>
      </c>
    </row>
    <row r="87" spans="1:4" ht="12" customHeight="1">
      <c r="A87" s="336" t="s">
        <v>488</v>
      </c>
      <c r="B87" s="337" t="s">
        <v>489</v>
      </c>
      <c r="C87" s="295">
        <v>6</v>
      </c>
      <c r="D87" s="295">
        <v>6</v>
      </c>
    </row>
    <row r="88" spans="1:4" ht="12" customHeight="1">
      <c r="A88" s="336" t="s">
        <v>490</v>
      </c>
      <c r="B88" s="337" t="s">
        <v>491</v>
      </c>
      <c r="C88" s="295">
        <v>12</v>
      </c>
      <c r="D88" s="295">
        <v>12</v>
      </c>
    </row>
    <row r="89" spans="1:4" ht="16.5" customHeight="1">
      <c r="A89" s="335">
        <v>2</v>
      </c>
      <c r="B89" s="342" t="s">
        <v>492</v>
      </c>
      <c r="C89" s="334"/>
      <c r="D89" s="334"/>
    </row>
    <row r="90" spans="1:4" ht="12.75" customHeight="1">
      <c r="A90" s="336" t="s">
        <v>493</v>
      </c>
      <c r="B90" s="337" t="s">
        <v>494</v>
      </c>
      <c r="C90" s="295"/>
      <c r="D90" s="295"/>
    </row>
    <row r="91" spans="1:4" ht="12.75" customHeight="1">
      <c r="A91" s="336" t="s">
        <v>495</v>
      </c>
      <c r="B91" s="337" t="s">
        <v>496</v>
      </c>
      <c r="C91" s="295"/>
      <c r="D91" s="295"/>
    </row>
    <row r="92" spans="1:4" ht="12.75" customHeight="1">
      <c r="A92" s="336" t="s">
        <v>497</v>
      </c>
      <c r="B92" s="337" t="s">
        <v>498</v>
      </c>
      <c r="C92" s="295"/>
      <c r="D92" s="295"/>
    </row>
    <row r="93" spans="1:4" ht="12.75" customHeight="1">
      <c r="A93" s="336" t="s">
        <v>499</v>
      </c>
      <c r="B93" s="340" t="s">
        <v>500</v>
      </c>
      <c r="C93" s="295"/>
      <c r="D93" s="295"/>
    </row>
    <row r="94" spans="1:4" ht="12.75" customHeight="1">
      <c r="A94" s="336" t="s">
        <v>501</v>
      </c>
      <c r="B94" s="340" t="s">
        <v>502</v>
      </c>
      <c r="C94" s="295"/>
      <c r="D94" s="295"/>
    </row>
    <row r="95" spans="1:4" ht="12.75" customHeight="1">
      <c r="A95" s="336" t="s">
        <v>503</v>
      </c>
      <c r="B95" s="340" t="s">
        <v>504</v>
      </c>
      <c r="C95" s="295"/>
      <c r="D95" s="295"/>
    </row>
    <row r="96" spans="1:4" ht="12.75" customHeight="1">
      <c r="A96" s="336" t="s">
        <v>505</v>
      </c>
      <c r="B96" s="340" t="s">
        <v>506</v>
      </c>
      <c r="C96" s="295"/>
      <c r="D96" s="295"/>
    </row>
    <row r="97" spans="1:4" ht="12.75" customHeight="1">
      <c r="A97" s="336" t="s">
        <v>507</v>
      </c>
      <c r="B97" s="340" t="s">
        <v>508</v>
      </c>
      <c r="C97" s="295"/>
      <c r="D97" s="295"/>
    </row>
    <row r="98" spans="1:4" ht="12.75" customHeight="1">
      <c r="A98" s="336" t="s">
        <v>509</v>
      </c>
      <c r="B98" s="340" t="s">
        <v>510</v>
      </c>
      <c r="C98" s="295"/>
      <c r="D98" s="295"/>
    </row>
    <row r="99" spans="1:4" ht="12.75" customHeight="1">
      <c r="A99" s="336" t="s">
        <v>511</v>
      </c>
      <c r="B99" s="340" t="s">
        <v>512</v>
      </c>
      <c r="C99" s="295"/>
      <c r="D99" s="295"/>
    </row>
    <row r="100" spans="1:4" ht="12.75" customHeight="1">
      <c r="A100" s="336" t="s">
        <v>513</v>
      </c>
      <c r="B100" s="340" t="s">
        <v>1762</v>
      </c>
      <c r="C100" s="295"/>
      <c r="D100" s="295"/>
    </row>
    <row r="101" spans="1:4" ht="12.75" customHeight="1">
      <c r="A101" s="336" t="s">
        <v>514</v>
      </c>
      <c r="B101" s="340" t="s">
        <v>1761</v>
      </c>
      <c r="C101" s="295"/>
      <c r="D101" s="295"/>
    </row>
    <row r="102" spans="1:4" ht="12.75" customHeight="1">
      <c r="A102" s="336" t="s">
        <v>515</v>
      </c>
      <c r="B102" s="340" t="s">
        <v>516</v>
      </c>
      <c r="C102" s="295"/>
      <c r="D102" s="295"/>
    </row>
    <row r="103" spans="1:4" ht="12.75" customHeight="1">
      <c r="A103" s="336" t="s">
        <v>517</v>
      </c>
      <c r="B103" s="340" t="s">
        <v>1760</v>
      </c>
      <c r="C103" s="295"/>
      <c r="D103" s="295"/>
    </row>
    <row r="104" spans="1:4" ht="12.75" customHeight="1">
      <c r="A104" s="336" t="s">
        <v>518</v>
      </c>
      <c r="B104" s="340" t="s">
        <v>1759</v>
      </c>
      <c r="C104" s="295"/>
      <c r="D104" s="295"/>
    </row>
    <row r="105" spans="1:4" ht="12.75" customHeight="1">
      <c r="A105" s="336" t="s">
        <v>519</v>
      </c>
      <c r="B105" s="340" t="s">
        <v>1758</v>
      </c>
      <c r="C105" s="295"/>
      <c r="D105" s="295"/>
    </row>
    <row r="106" spans="1:4" ht="12.75" customHeight="1">
      <c r="A106" s="336" t="s">
        <v>520</v>
      </c>
      <c r="B106" s="340" t="s">
        <v>1757</v>
      </c>
      <c r="C106" s="295"/>
      <c r="D106" s="295"/>
    </row>
    <row r="107" spans="1:4" ht="12.75" customHeight="1">
      <c r="A107" s="336" t="s">
        <v>521</v>
      </c>
      <c r="B107" s="340" t="s">
        <v>522</v>
      </c>
      <c r="C107" s="295">
        <v>6</v>
      </c>
      <c r="D107" s="295">
        <v>6</v>
      </c>
    </row>
    <row r="108" spans="1:4" ht="12.75" customHeight="1">
      <c r="A108" s="336" t="s">
        <v>523</v>
      </c>
      <c r="B108" s="340" t="s">
        <v>524</v>
      </c>
      <c r="C108" s="295">
        <v>78</v>
      </c>
      <c r="D108" s="295">
        <v>78</v>
      </c>
    </row>
    <row r="109" spans="1:4" ht="18.75" customHeight="1">
      <c r="A109" s="335">
        <v>3</v>
      </c>
      <c r="B109" s="342" t="s">
        <v>1756</v>
      </c>
      <c r="C109" s="334"/>
      <c r="D109" s="334"/>
    </row>
    <row r="110" spans="1:4" ht="12.75" customHeight="1">
      <c r="A110" s="336" t="s">
        <v>525</v>
      </c>
      <c r="B110" s="340" t="s">
        <v>526</v>
      </c>
      <c r="C110" s="295"/>
      <c r="D110" s="295"/>
    </row>
    <row r="111" spans="1:4" ht="12.75" customHeight="1">
      <c r="A111" s="336" t="s">
        <v>527</v>
      </c>
      <c r="B111" s="340" t="s">
        <v>528</v>
      </c>
      <c r="C111" s="295"/>
      <c r="D111" s="295"/>
    </row>
    <row r="112" spans="1:4" ht="12.75" customHeight="1">
      <c r="A112" s="336" t="s">
        <v>529</v>
      </c>
      <c r="B112" s="340" t="s">
        <v>530</v>
      </c>
      <c r="C112" s="295"/>
      <c r="D112" s="295"/>
    </row>
    <row r="113" spans="1:4" ht="12.75" customHeight="1">
      <c r="A113" s="336" t="s">
        <v>531</v>
      </c>
      <c r="B113" s="340" t="s">
        <v>1755</v>
      </c>
      <c r="C113" s="295"/>
      <c r="D113" s="295"/>
    </row>
    <row r="114" spans="1:4" ht="12.75" customHeight="1">
      <c r="A114" s="336" t="s">
        <v>532</v>
      </c>
      <c r="B114" s="340" t="s">
        <v>533</v>
      </c>
      <c r="C114" s="295"/>
      <c r="D114" s="295"/>
    </row>
    <row r="115" spans="1:4" ht="12.75" customHeight="1">
      <c r="A115" s="336" t="s">
        <v>534</v>
      </c>
      <c r="B115" s="340" t="s">
        <v>535</v>
      </c>
      <c r="C115" s="295"/>
      <c r="D115" s="295"/>
    </row>
    <row r="116" spans="1:4" ht="12.75" customHeight="1">
      <c r="A116" s="336" t="s">
        <v>536</v>
      </c>
      <c r="B116" s="340" t="s">
        <v>537</v>
      </c>
      <c r="C116" s="295"/>
      <c r="D116" s="295"/>
    </row>
    <row r="117" spans="1:4" ht="12.75" customHeight="1">
      <c r="A117" s="336" t="s">
        <v>538</v>
      </c>
      <c r="B117" s="340" t="s">
        <v>539</v>
      </c>
      <c r="C117" s="295"/>
      <c r="D117" s="295"/>
    </row>
    <row r="118" spans="1:4" ht="12.75" customHeight="1">
      <c r="A118" s="336" t="s">
        <v>540</v>
      </c>
      <c r="B118" s="340" t="s">
        <v>1754</v>
      </c>
      <c r="C118" s="295"/>
      <c r="D118" s="295"/>
    </row>
    <row r="119" spans="1:4" ht="12.75" customHeight="1">
      <c r="A119" s="336" t="s">
        <v>541</v>
      </c>
      <c r="B119" s="340" t="s">
        <v>542</v>
      </c>
      <c r="C119" s="295">
        <v>2</v>
      </c>
      <c r="D119" s="295">
        <v>2</v>
      </c>
    </row>
    <row r="120" spans="1:4" ht="12.75" customHeight="1">
      <c r="A120" s="336" t="s">
        <v>543</v>
      </c>
      <c r="B120" s="340" t="s">
        <v>1753</v>
      </c>
      <c r="C120" s="295">
        <v>130</v>
      </c>
      <c r="D120" s="295">
        <v>130</v>
      </c>
    </row>
    <row r="121" spans="1:4" ht="12.75" customHeight="1">
      <c r="A121" s="336" t="s">
        <v>544</v>
      </c>
      <c r="B121" s="340" t="s">
        <v>545</v>
      </c>
      <c r="C121" s="295">
        <v>6</v>
      </c>
      <c r="D121" s="295">
        <v>6</v>
      </c>
    </row>
    <row r="122" spans="1:4" ht="12.75" customHeight="1">
      <c r="A122" s="336" t="s">
        <v>546</v>
      </c>
      <c r="B122" s="340" t="s">
        <v>1752</v>
      </c>
      <c r="C122" s="295"/>
      <c r="D122" s="295"/>
    </row>
    <row r="123" spans="1:4" ht="12.75" customHeight="1">
      <c r="A123" s="336" t="s">
        <v>547</v>
      </c>
      <c r="B123" s="340" t="s">
        <v>548</v>
      </c>
      <c r="C123" s="295">
        <v>8</v>
      </c>
      <c r="D123" s="295">
        <v>8</v>
      </c>
    </row>
    <row r="124" spans="1:4" ht="12.75" customHeight="1">
      <c r="A124" s="336" t="s">
        <v>549</v>
      </c>
      <c r="B124" s="340" t="s">
        <v>550</v>
      </c>
      <c r="C124" s="295"/>
      <c r="D124" s="295"/>
    </row>
    <row r="125" spans="1:4" ht="12.75" customHeight="1">
      <c r="A125" s="336" t="s">
        <v>551</v>
      </c>
      <c r="B125" s="344" t="s">
        <v>552</v>
      </c>
      <c r="C125" s="295"/>
      <c r="D125" s="295"/>
    </row>
    <row r="126" spans="1:4" ht="12.75" customHeight="1">
      <c r="A126" s="336" t="s">
        <v>553</v>
      </c>
      <c r="B126" s="340" t="s">
        <v>554</v>
      </c>
      <c r="C126" s="295">
        <v>2</v>
      </c>
      <c r="D126" s="295">
        <v>2</v>
      </c>
    </row>
    <row r="127" spans="1:4" ht="12.75" customHeight="1">
      <c r="A127" s="336" t="s">
        <v>555</v>
      </c>
      <c r="B127" s="340" t="s">
        <v>556</v>
      </c>
      <c r="C127" s="295">
        <v>42</v>
      </c>
      <c r="D127" s="295">
        <v>42</v>
      </c>
    </row>
    <row r="128" spans="1:4" ht="12.75" customHeight="1">
      <c r="A128" s="336" t="s">
        <v>557</v>
      </c>
      <c r="B128" s="340" t="s">
        <v>558</v>
      </c>
      <c r="C128" s="295">
        <v>92</v>
      </c>
      <c r="D128" s="295">
        <v>92</v>
      </c>
    </row>
    <row r="129" spans="1:4" ht="12.75" customHeight="1">
      <c r="A129" s="336" t="s">
        <v>559</v>
      </c>
      <c r="B129" s="340" t="s">
        <v>560</v>
      </c>
      <c r="C129" s="295">
        <v>38</v>
      </c>
      <c r="D129" s="295">
        <v>38</v>
      </c>
    </row>
    <row r="130" spans="1:4" ht="12.75" customHeight="1">
      <c r="A130" s="336" t="s">
        <v>561</v>
      </c>
      <c r="B130" s="340" t="s">
        <v>562</v>
      </c>
      <c r="C130" s="295">
        <v>230</v>
      </c>
      <c r="D130" s="295">
        <v>230</v>
      </c>
    </row>
    <row r="131" spans="1:4" ht="12.75" customHeight="1">
      <c r="A131" s="336" t="s">
        <v>563</v>
      </c>
      <c r="B131" s="340" t="s">
        <v>564</v>
      </c>
      <c r="C131" s="295">
        <v>10</v>
      </c>
      <c r="D131" s="295">
        <v>10</v>
      </c>
    </row>
    <row r="132" spans="1:4" ht="12.75" customHeight="1">
      <c r="A132" s="336" t="s">
        <v>565</v>
      </c>
      <c r="B132" s="340" t="s">
        <v>566</v>
      </c>
      <c r="C132" s="295">
        <v>6</v>
      </c>
      <c r="D132" s="295">
        <v>6</v>
      </c>
    </row>
    <row r="133" spans="1:4" ht="12.75" customHeight="1">
      <c r="A133" s="336" t="s">
        <v>567</v>
      </c>
      <c r="B133" s="340" t="s">
        <v>568</v>
      </c>
      <c r="C133" s="295">
        <v>8</v>
      </c>
      <c r="D133" s="295">
        <v>8</v>
      </c>
    </row>
    <row r="134" spans="1:4" ht="12.75" customHeight="1">
      <c r="A134" s="336" t="s">
        <v>569</v>
      </c>
      <c r="B134" s="340" t="s">
        <v>570</v>
      </c>
      <c r="C134" s="295">
        <v>114</v>
      </c>
      <c r="D134" s="295">
        <v>114</v>
      </c>
    </row>
    <row r="135" spans="1:4" ht="12.75" customHeight="1">
      <c r="A135" s="336" t="s">
        <v>571</v>
      </c>
      <c r="B135" s="344" t="s">
        <v>572</v>
      </c>
      <c r="C135" s="295">
        <v>10</v>
      </c>
      <c r="D135" s="295">
        <v>10</v>
      </c>
    </row>
    <row r="136" spans="1:4" ht="12.75" customHeight="1">
      <c r="A136" s="336" t="s">
        <v>573</v>
      </c>
      <c r="B136" s="344" t="s">
        <v>574</v>
      </c>
      <c r="C136" s="295">
        <v>10</v>
      </c>
      <c r="D136" s="295">
        <v>10</v>
      </c>
    </row>
    <row r="137" spans="1:4" ht="18.75" customHeight="1">
      <c r="A137" s="335">
        <v>4</v>
      </c>
      <c r="B137" s="342" t="s">
        <v>575</v>
      </c>
      <c r="C137" s="334"/>
      <c r="D137" s="334"/>
    </row>
    <row r="138" spans="1:4" ht="12.75" customHeight="1">
      <c r="A138" s="336" t="s">
        <v>576</v>
      </c>
      <c r="B138" s="340" t="s">
        <v>577</v>
      </c>
      <c r="C138" s="295"/>
      <c r="D138" s="295"/>
    </row>
    <row r="139" spans="1:4" ht="12.75" customHeight="1">
      <c r="A139" s="336" t="s">
        <v>578</v>
      </c>
      <c r="B139" s="340" t="s">
        <v>579</v>
      </c>
      <c r="C139" s="295"/>
      <c r="D139" s="295"/>
    </row>
    <row r="140" spans="1:4" ht="12.75" customHeight="1">
      <c r="A140" s="336" t="s">
        <v>580</v>
      </c>
      <c r="B140" s="340" t="s">
        <v>581</v>
      </c>
      <c r="C140" s="295"/>
      <c r="D140" s="295"/>
    </row>
    <row r="141" spans="1:4" ht="12.75" customHeight="1">
      <c r="A141" s="336" t="s">
        <v>582</v>
      </c>
      <c r="B141" s="340" t="s">
        <v>1751</v>
      </c>
      <c r="C141" s="295"/>
      <c r="D141" s="295"/>
    </row>
    <row r="142" spans="1:4" ht="12.75" customHeight="1">
      <c r="A142" s="336" t="s">
        <v>583</v>
      </c>
      <c r="B142" s="340" t="s">
        <v>1750</v>
      </c>
      <c r="C142" s="295"/>
      <c r="D142" s="295"/>
    </row>
    <row r="143" spans="1:4" ht="12.75" customHeight="1">
      <c r="A143" s="336" t="s">
        <v>584</v>
      </c>
      <c r="B143" s="340" t="s">
        <v>1749</v>
      </c>
      <c r="C143" s="295"/>
      <c r="D143" s="295"/>
    </row>
    <row r="144" spans="1:4" ht="12.75" customHeight="1">
      <c r="A144" s="336" t="s">
        <v>585</v>
      </c>
      <c r="B144" s="340" t="s">
        <v>1748</v>
      </c>
      <c r="C144" s="295"/>
      <c r="D144" s="295"/>
    </row>
    <row r="145" spans="1:4" ht="12.75" customHeight="1">
      <c r="A145" s="336" t="s">
        <v>586</v>
      </c>
      <c r="B145" s="340" t="s">
        <v>1747</v>
      </c>
      <c r="C145" s="295"/>
      <c r="D145" s="295"/>
    </row>
    <row r="146" spans="1:4" ht="12.75" customHeight="1">
      <c r="A146" s="336" t="s">
        <v>587</v>
      </c>
      <c r="B146" s="340" t="s">
        <v>588</v>
      </c>
      <c r="C146" s="295"/>
      <c r="D146" s="295"/>
    </row>
    <row r="147" spans="1:4" ht="12.75" customHeight="1">
      <c r="A147" s="336" t="s">
        <v>589</v>
      </c>
      <c r="B147" s="340" t="s">
        <v>590</v>
      </c>
      <c r="C147" s="295"/>
      <c r="D147" s="295"/>
    </row>
    <row r="148" spans="1:4" ht="12.75" customHeight="1">
      <c r="A148" s="336" t="s">
        <v>591</v>
      </c>
      <c r="B148" s="340" t="s">
        <v>1746</v>
      </c>
      <c r="C148" s="295"/>
      <c r="D148" s="295"/>
    </row>
    <row r="149" spans="1:4" ht="12.75" customHeight="1">
      <c r="A149" s="336" t="s">
        <v>592</v>
      </c>
      <c r="B149" s="340" t="s">
        <v>593</v>
      </c>
      <c r="C149" s="295"/>
      <c r="D149" s="295"/>
    </row>
    <row r="150" spans="1:4" ht="12.75" customHeight="1">
      <c r="A150" s="336" t="s">
        <v>594</v>
      </c>
      <c r="B150" s="340" t="s">
        <v>595</v>
      </c>
      <c r="C150" s="295"/>
      <c r="D150" s="295"/>
    </row>
    <row r="151" spans="1:4" ht="12.75" customHeight="1">
      <c r="A151" s="336" t="s">
        <v>596</v>
      </c>
      <c r="B151" s="340" t="s">
        <v>1745</v>
      </c>
      <c r="C151" s="295">
        <v>2</v>
      </c>
      <c r="D151" s="295">
        <v>2</v>
      </c>
    </row>
    <row r="152" spans="1:4" ht="12.75" customHeight="1">
      <c r="A152" s="336" t="s">
        <v>597</v>
      </c>
      <c r="B152" s="340" t="s">
        <v>1744</v>
      </c>
      <c r="C152" s="295">
        <v>6</v>
      </c>
      <c r="D152" s="295">
        <v>6</v>
      </c>
    </row>
    <row r="153" spans="1:4" ht="12.75" customHeight="1">
      <c r="A153" s="336" t="s">
        <v>598</v>
      </c>
      <c r="B153" s="340" t="s">
        <v>599</v>
      </c>
      <c r="C153" s="295">
        <v>20</v>
      </c>
      <c r="D153" s="295">
        <v>20</v>
      </c>
    </row>
    <row r="154" spans="1:4" ht="12.75" customHeight="1">
      <c r="A154" s="336" t="s">
        <v>600</v>
      </c>
      <c r="B154" s="340" t="s">
        <v>1743</v>
      </c>
      <c r="C154" s="295">
        <v>42</v>
      </c>
      <c r="D154" s="295">
        <v>42</v>
      </c>
    </row>
    <row r="155" spans="1:4" ht="12.75" customHeight="1">
      <c r="A155" s="336" t="s">
        <v>601</v>
      </c>
      <c r="B155" s="340" t="s">
        <v>602</v>
      </c>
      <c r="C155" s="295">
        <v>18</v>
      </c>
      <c r="D155" s="295">
        <v>18</v>
      </c>
    </row>
    <row r="156" spans="1:4" ht="12.75" customHeight="1">
      <c r="A156" s="336" t="s">
        <v>603</v>
      </c>
      <c r="B156" s="340" t="s">
        <v>604</v>
      </c>
      <c r="C156" s="295"/>
      <c r="D156" s="295"/>
    </row>
    <row r="157" spans="1:4" ht="12.75" customHeight="1">
      <c r="A157" s="336" t="s">
        <v>605</v>
      </c>
      <c r="B157" s="340" t="s">
        <v>606</v>
      </c>
      <c r="C157" s="295">
        <v>14</v>
      </c>
      <c r="D157" s="295">
        <v>14</v>
      </c>
    </row>
    <row r="158" spans="1:4" ht="12.75" customHeight="1">
      <c r="A158" s="336" t="s">
        <v>607</v>
      </c>
      <c r="B158" s="340" t="s">
        <v>608</v>
      </c>
      <c r="C158" s="295">
        <v>12</v>
      </c>
      <c r="D158" s="295">
        <v>12</v>
      </c>
    </row>
    <row r="159" spans="1:4" ht="12.75" customHeight="1">
      <c r="A159" s="336" t="s">
        <v>609</v>
      </c>
      <c r="B159" s="344" t="s">
        <v>1799</v>
      </c>
      <c r="C159" s="295">
        <v>36</v>
      </c>
      <c r="D159" s="295">
        <v>36</v>
      </c>
    </row>
    <row r="160" spans="1:4" ht="12.75" customHeight="1">
      <c r="A160" s="336" t="s">
        <v>610</v>
      </c>
      <c r="B160" s="344" t="s">
        <v>1800</v>
      </c>
      <c r="C160" s="295">
        <v>122</v>
      </c>
      <c r="D160" s="295">
        <v>122</v>
      </c>
    </row>
    <row r="161" spans="1:4" ht="12.75" customHeight="1">
      <c r="A161" s="336" t="s">
        <v>611</v>
      </c>
      <c r="B161" s="340" t="s">
        <v>612</v>
      </c>
      <c r="C161" s="295"/>
      <c r="D161" s="295"/>
    </row>
    <row r="162" spans="1:4" ht="12.75" customHeight="1">
      <c r="A162" s="336" t="s">
        <v>613</v>
      </c>
      <c r="B162" s="340" t="s">
        <v>614</v>
      </c>
      <c r="C162" s="295">
        <v>2</v>
      </c>
      <c r="D162" s="295">
        <v>2</v>
      </c>
    </row>
    <row r="163" spans="1:4" ht="12.75" customHeight="1">
      <c r="A163" s="336" t="s">
        <v>615</v>
      </c>
      <c r="B163" s="340" t="s">
        <v>616</v>
      </c>
      <c r="C163" s="295">
        <v>4</v>
      </c>
      <c r="D163" s="295">
        <v>4</v>
      </c>
    </row>
    <row r="164" spans="1:4" ht="12.75" customHeight="1">
      <c r="A164" s="336" t="s">
        <v>617</v>
      </c>
      <c r="B164" s="340" t="s">
        <v>618</v>
      </c>
      <c r="C164" s="295"/>
      <c r="D164" s="295"/>
    </row>
    <row r="165" spans="1:4" ht="12.75" customHeight="1">
      <c r="A165" s="336" t="s">
        <v>619</v>
      </c>
      <c r="B165" s="340" t="s">
        <v>620</v>
      </c>
      <c r="C165" s="295">
        <v>6</v>
      </c>
      <c r="D165" s="295">
        <v>6</v>
      </c>
    </row>
    <row r="166" spans="1:4" ht="12.75" customHeight="1">
      <c r="A166" s="336" t="s">
        <v>621</v>
      </c>
      <c r="B166" s="340" t="s">
        <v>1742</v>
      </c>
      <c r="C166" s="295"/>
      <c r="D166" s="295"/>
    </row>
    <row r="167" spans="1:4" ht="12.75" customHeight="1">
      <c r="A167" s="336" t="s">
        <v>622</v>
      </c>
      <c r="B167" s="340" t="s">
        <v>1792</v>
      </c>
      <c r="C167" s="295">
        <v>2</v>
      </c>
      <c r="D167" s="295">
        <v>2</v>
      </c>
    </row>
    <row r="168" spans="1:4" ht="12.75" customHeight="1">
      <c r="A168" s="336" t="s">
        <v>623</v>
      </c>
      <c r="B168" s="340" t="s">
        <v>1741</v>
      </c>
      <c r="C168" s="295">
        <v>32</v>
      </c>
      <c r="D168" s="295">
        <v>32</v>
      </c>
    </row>
    <row r="169" spans="1:4" ht="12.75" customHeight="1">
      <c r="A169" s="336" t="s">
        <v>624</v>
      </c>
      <c r="B169" s="340" t="s">
        <v>1740</v>
      </c>
      <c r="C169" s="295">
        <v>40</v>
      </c>
      <c r="D169" s="295">
        <v>40</v>
      </c>
    </row>
    <row r="170" spans="1:4" ht="12.75" customHeight="1">
      <c r="A170" s="336" t="s">
        <v>625</v>
      </c>
      <c r="B170" s="340" t="s">
        <v>1739</v>
      </c>
      <c r="C170" s="295"/>
      <c r="D170" s="295"/>
    </row>
    <row r="171" spans="1:4" ht="12.75" customHeight="1">
      <c r="A171" s="336" t="s">
        <v>626</v>
      </c>
      <c r="B171" s="340" t="s">
        <v>1738</v>
      </c>
      <c r="C171" s="295"/>
      <c r="D171" s="295"/>
    </row>
    <row r="172" spans="1:4" ht="12.75" customHeight="1">
      <c r="A172" s="336" t="s">
        <v>627</v>
      </c>
      <c r="B172" s="340" t="s">
        <v>1737</v>
      </c>
      <c r="C172" s="295">
        <v>78</v>
      </c>
      <c r="D172" s="295">
        <v>78</v>
      </c>
    </row>
    <row r="173" spans="1:4" ht="12.75" customHeight="1">
      <c r="A173" s="336" t="s">
        <v>628</v>
      </c>
      <c r="B173" s="343" t="s">
        <v>1736</v>
      </c>
      <c r="C173" s="295">
        <v>172</v>
      </c>
      <c r="D173" s="295">
        <v>172</v>
      </c>
    </row>
    <row r="174" spans="1:4" ht="12.75" customHeight="1">
      <c r="A174" s="336" t="s">
        <v>629</v>
      </c>
      <c r="B174" s="340" t="s">
        <v>630</v>
      </c>
      <c r="C174" s="295"/>
      <c r="D174" s="295"/>
    </row>
    <row r="175" spans="1:4" ht="12.75" customHeight="1">
      <c r="A175" s="336" t="s">
        <v>631</v>
      </c>
      <c r="B175" s="340" t="s">
        <v>632</v>
      </c>
      <c r="C175" s="295"/>
      <c r="D175" s="295"/>
    </row>
    <row r="176" spans="1:4" ht="12.75" customHeight="1">
      <c r="A176" s="336" t="s">
        <v>633</v>
      </c>
      <c r="B176" s="340" t="s">
        <v>1735</v>
      </c>
      <c r="C176" s="295">
        <v>2</v>
      </c>
      <c r="D176" s="295">
        <v>2</v>
      </c>
    </row>
    <row r="177" spans="1:4" ht="12.75" customHeight="1">
      <c r="A177" s="336" t="s">
        <v>634</v>
      </c>
      <c r="B177" s="340" t="s">
        <v>1734</v>
      </c>
      <c r="C177" s="295"/>
      <c r="D177" s="295"/>
    </row>
    <row r="178" spans="1:4" ht="12.75" customHeight="1">
      <c r="A178" s="336" t="s">
        <v>635</v>
      </c>
      <c r="B178" s="340" t="s">
        <v>636</v>
      </c>
      <c r="C178" s="295">
        <v>4</v>
      </c>
      <c r="D178" s="295">
        <v>4</v>
      </c>
    </row>
    <row r="179" spans="1:4" ht="12.75" customHeight="1">
      <c r="A179" s="336" t="s">
        <v>637</v>
      </c>
      <c r="B179" s="340" t="s">
        <v>1733</v>
      </c>
      <c r="C179" s="295">
        <v>2</v>
      </c>
      <c r="D179" s="295">
        <v>2</v>
      </c>
    </row>
    <row r="180" spans="1:4" ht="12.75" customHeight="1">
      <c r="A180" s="336" t="s">
        <v>638</v>
      </c>
      <c r="B180" s="340" t="s">
        <v>1732</v>
      </c>
      <c r="C180" s="295"/>
      <c r="D180" s="295"/>
    </row>
    <row r="181" spans="1:4" ht="12.75" customHeight="1">
      <c r="A181" s="336" t="s">
        <v>639</v>
      </c>
      <c r="B181" s="340" t="s">
        <v>640</v>
      </c>
      <c r="C181" s="295">
        <v>2</v>
      </c>
      <c r="D181" s="295">
        <v>2</v>
      </c>
    </row>
    <row r="182" spans="1:4" ht="12.75" customHeight="1">
      <c r="A182" s="336" t="s">
        <v>641</v>
      </c>
      <c r="B182" s="340" t="s">
        <v>642</v>
      </c>
      <c r="C182" s="295"/>
      <c r="D182" s="295"/>
    </row>
    <row r="183" spans="1:4" ht="12.75" customHeight="1">
      <c r="A183" s="336" t="s">
        <v>643</v>
      </c>
      <c r="B183" s="340" t="s">
        <v>644</v>
      </c>
      <c r="C183" s="295">
        <v>12</v>
      </c>
      <c r="D183" s="295">
        <v>12</v>
      </c>
    </row>
    <row r="184" spans="1:4" ht="12.75" customHeight="1">
      <c r="A184" s="336" t="s">
        <v>645</v>
      </c>
      <c r="B184" s="340" t="s">
        <v>646</v>
      </c>
      <c r="C184" s="295">
        <v>12</v>
      </c>
      <c r="D184" s="295">
        <v>12</v>
      </c>
    </row>
    <row r="185" spans="1:4" ht="18.75" customHeight="1">
      <c r="A185" s="335">
        <v>5</v>
      </c>
      <c r="B185" s="342" t="s">
        <v>647</v>
      </c>
      <c r="C185" s="334"/>
      <c r="D185" s="334"/>
    </row>
    <row r="186" spans="1:4" ht="12.75" customHeight="1">
      <c r="A186" s="336" t="s">
        <v>648</v>
      </c>
      <c r="B186" s="340" t="s">
        <v>1731</v>
      </c>
      <c r="C186" s="295"/>
      <c r="D186" s="295"/>
    </row>
    <row r="187" spans="1:4" ht="12.75" customHeight="1">
      <c r="A187" s="336" t="s">
        <v>649</v>
      </c>
      <c r="B187" s="340" t="s">
        <v>1730</v>
      </c>
      <c r="C187" s="295"/>
      <c r="D187" s="295"/>
    </row>
    <row r="188" spans="1:4" ht="12.75" customHeight="1">
      <c r="A188" s="336" t="s">
        <v>650</v>
      </c>
      <c r="B188" s="340" t="s">
        <v>1729</v>
      </c>
      <c r="C188" s="295"/>
      <c r="D188" s="295"/>
    </row>
    <row r="189" spans="1:4" ht="12.75" customHeight="1">
      <c r="A189" s="341" t="s">
        <v>651</v>
      </c>
      <c r="B189" s="343" t="s">
        <v>652</v>
      </c>
      <c r="C189" s="295"/>
      <c r="D189" s="295"/>
    </row>
    <row r="190" spans="1:4" ht="12.75" customHeight="1">
      <c r="A190" s="341" t="s">
        <v>653</v>
      </c>
      <c r="B190" s="343" t="s">
        <v>654</v>
      </c>
      <c r="C190" s="295"/>
      <c r="D190" s="295"/>
    </row>
    <row r="191" spans="1:4" ht="12.75" customHeight="1">
      <c r="A191" s="341" t="s">
        <v>655</v>
      </c>
      <c r="B191" s="343" t="s">
        <v>1728</v>
      </c>
      <c r="C191" s="295"/>
      <c r="D191" s="295"/>
    </row>
    <row r="192" spans="1:4" ht="12.75" customHeight="1">
      <c r="A192" s="341" t="s">
        <v>656</v>
      </c>
      <c r="B192" s="343" t="s">
        <v>1727</v>
      </c>
      <c r="C192" s="295"/>
      <c r="D192" s="295"/>
    </row>
    <row r="193" spans="1:4">
      <c r="A193" s="336" t="s">
        <v>657</v>
      </c>
      <c r="B193" s="340" t="s">
        <v>1793</v>
      </c>
      <c r="C193" s="295"/>
      <c r="D193" s="295"/>
    </row>
    <row r="194" spans="1:4" ht="12.75" customHeight="1">
      <c r="A194" s="336" t="s">
        <v>658</v>
      </c>
      <c r="B194" s="340" t="s">
        <v>1726</v>
      </c>
      <c r="C194" s="295"/>
      <c r="D194" s="295"/>
    </row>
    <row r="195" spans="1:4" ht="12.75" customHeight="1">
      <c r="A195" s="336" t="s">
        <v>659</v>
      </c>
      <c r="B195" s="340" t="s">
        <v>1725</v>
      </c>
      <c r="C195" s="295"/>
      <c r="D195" s="295"/>
    </row>
    <row r="196" spans="1:4" ht="12.75" customHeight="1">
      <c r="A196" s="336" t="s">
        <v>660</v>
      </c>
      <c r="B196" s="340" t="s">
        <v>1724</v>
      </c>
      <c r="C196" s="295"/>
      <c r="D196" s="295"/>
    </row>
    <row r="197" spans="1:4" ht="25.5" customHeight="1">
      <c r="A197" s="336" t="s">
        <v>661</v>
      </c>
      <c r="B197" s="340" t="s">
        <v>662</v>
      </c>
      <c r="C197" s="295"/>
      <c r="D197" s="295"/>
    </row>
    <row r="198" spans="1:4" ht="25.5" customHeight="1">
      <c r="A198" s="336" t="s">
        <v>663</v>
      </c>
      <c r="B198" s="340" t="s">
        <v>664</v>
      </c>
      <c r="C198" s="295"/>
      <c r="D198" s="295"/>
    </row>
    <row r="199" spans="1:4" ht="25.5" customHeight="1">
      <c r="A199" s="336" t="s">
        <v>665</v>
      </c>
      <c r="B199" s="340" t="s">
        <v>666</v>
      </c>
      <c r="C199" s="295"/>
      <c r="D199" s="295"/>
    </row>
    <row r="200" spans="1:4" ht="12.75" customHeight="1">
      <c r="A200" s="336" t="s">
        <v>667</v>
      </c>
      <c r="B200" s="340" t="s">
        <v>668</v>
      </c>
      <c r="C200" s="295"/>
      <c r="D200" s="295"/>
    </row>
    <row r="201" spans="1:4" ht="12.75" customHeight="1">
      <c r="A201" s="336" t="s">
        <v>669</v>
      </c>
      <c r="B201" s="340" t="s">
        <v>670</v>
      </c>
      <c r="C201" s="295"/>
      <c r="D201" s="295"/>
    </row>
    <row r="202" spans="1:4" ht="12.75" customHeight="1">
      <c r="A202" s="336" t="s">
        <v>671</v>
      </c>
      <c r="B202" s="340" t="s">
        <v>672</v>
      </c>
      <c r="C202" s="295"/>
      <c r="D202" s="295"/>
    </row>
    <row r="203" spans="1:4" ht="12.75" customHeight="1">
      <c r="A203" s="336" t="s">
        <v>673</v>
      </c>
      <c r="B203" s="340" t="s">
        <v>674</v>
      </c>
      <c r="C203" s="295"/>
      <c r="D203" s="295"/>
    </row>
    <row r="204" spans="1:4" ht="12.75" customHeight="1">
      <c r="A204" s="336" t="s">
        <v>675</v>
      </c>
      <c r="B204" s="340" t="s">
        <v>676</v>
      </c>
      <c r="C204" s="295"/>
      <c r="D204" s="295"/>
    </row>
    <row r="205" spans="1:4" ht="12.75" customHeight="1">
      <c r="A205" s="336" t="s">
        <v>677</v>
      </c>
      <c r="B205" s="340" t="s">
        <v>678</v>
      </c>
      <c r="C205" s="295"/>
      <c r="D205" s="295"/>
    </row>
    <row r="206" spans="1:4" ht="12.75" customHeight="1">
      <c r="A206" s="336" t="s">
        <v>679</v>
      </c>
      <c r="B206" s="340" t="s">
        <v>1723</v>
      </c>
      <c r="C206" s="295"/>
      <c r="D206" s="295"/>
    </row>
    <row r="207" spans="1:4" ht="12.75" customHeight="1">
      <c r="A207" s="336" t="s">
        <v>680</v>
      </c>
      <c r="B207" s="340" t="s">
        <v>681</v>
      </c>
      <c r="C207" s="295">
        <v>2</v>
      </c>
      <c r="D207" s="295">
        <v>2</v>
      </c>
    </row>
    <row r="208" spans="1:4" ht="12.75" customHeight="1">
      <c r="A208" s="336" t="s">
        <v>682</v>
      </c>
      <c r="B208" s="340" t="s">
        <v>683</v>
      </c>
      <c r="C208" s="295">
        <v>12</v>
      </c>
      <c r="D208" s="295">
        <v>12</v>
      </c>
    </row>
    <row r="209" spans="1:4" ht="12.75" customHeight="1">
      <c r="A209" s="336" t="s">
        <v>684</v>
      </c>
      <c r="B209" s="340" t="s">
        <v>685</v>
      </c>
      <c r="C209" s="295"/>
      <c r="D209" s="295"/>
    </row>
    <row r="210" spans="1:4" ht="12.75" customHeight="1">
      <c r="A210" s="336" t="s">
        <v>686</v>
      </c>
      <c r="B210" s="340" t="s">
        <v>687</v>
      </c>
      <c r="C210" s="295"/>
      <c r="D210" s="295"/>
    </row>
    <row r="211" spans="1:4" ht="12.75" customHeight="1">
      <c r="A211" s="341" t="s">
        <v>688</v>
      </c>
      <c r="B211" s="343" t="s">
        <v>1722</v>
      </c>
      <c r="C211" s="295">
        <v>4</v>
      </c>
      <c r="D211" s="295">
        <v>4</v>
      </c>
    </row>
    <row r="212" spans="1:4" ht="12.75" customHeight="1">
      <c r="A212" s="341" t="s">
        <v>689</v>
      </c>
      <c r="B212" s="343" t="s">
        <v>1721</v>
      </c>
      <c r="C212" s="295">
        <v>4</v>
      </c>
      <c r="D212" s="295">
        <v>4</v>
      </c>
    </row>
    <row r="213" spans="1:4" ht="12.75" customHeight="1">
      <c r="A213" s="336" t="s">
        <v>690</v>
      </c>
      <c r="B213" s="340" t="s">
        <v>691</v>
      </c>
      <c r="C213" s="295"/>
      <c r="D213" s="295"/>
    </row>
    <row r="214" spans="1:4" ht="12.75" customHeight="1">
      <c r="A214" s="336" t="s">
        <v>692</v>
      </c>
      <c r="B214" s="340" t="s">
        <v>1720</v>
      </c>
      <c r="C214" s="295"/>
      <c r="D214" s="295"/>
    </row>
    <row r="215" spans="1:4" ht="12.75" customHeight="1">
      <c r="A215" s="336" t="s">
        <v>693</v>
      </c>
      <c r="B215" s="340" t="s">
        <v>1719</v>
      </c>
      <c r="C215" s="295"/>
      <c r="D215" s="295"/>
    </row>
    <row r="216" spans="1:4" ht="12.75" customHeight="1">
      <c r="A216" s="336" t="s">
        <v>694</v>
      </c>
      <c r="B216" s="340" t="s">
        <v>695</v>
      </c>
      <c r="C216" s="295"/>
      <c r="D216" s="295"/>
    </row>
    <row r="217" spans="1:4" ht="12.75" customHeight="1">
      <c r="A217" s="336" t="s">
        <v>696</v>
      </c>
      <c r="B217" s="340" t="s">
        <v>697</v>
      </c>
      <c r="C217" s="295"/>
      <c r="D217" s="295"/>
    </row>
    <row r="218" spans="1:4" ht="12.75" customHeight="1">
      <c r="A218" s="341" t="s">
        <v>698</v>
      </c>
      <c r="B218" s="343" t="s">
        <v>1718</v>
      </c>
      <c r="C218" s="295"/>
      <c r="D218" s="295"/>
    </row>
    <row r="219" spans="1:4" ht="12.75" customHeight="1">
      <c r="A219" s="341" t="s">
        <v>699</v>
      </c>
      <c r="B219" s="343" t="s">
        <v>1794</v>
      </c>
      <c r="C219" s="295"/>
      <c r="D219" s="295"/>
    </row>
    <row r="220" spans="1:4" ht="12.75" customHeight="1">
      <c r="A220" s="336" t="s">
        <v>700</v>
      </c>
      <c r="B220" s="344" t="s">
        <v>701</v>
      </c>
      <c r="C220" s="295"/>
      <c r="D220" s="295"/>
    </row>
    <row r="221" spans="1:4" ht="12.75" customHeight="1">
      <c r="A221" s="336" t="s">
        <v>702</v>
      </c>
      <c r="B221" s="344" t="s">
        <v>1717</v>
      </c>
      <c r="C221" s="295"/>
      <c r="D221" s="295"/>
    </row>
    <row r="222" spans="1:4" ht="12.75" customHeight="1">
      <c r="A222" s="336" t="s">
        <v>703</v>
      </c>
      <c r="B222" s="344" t="s">
        <v>704</v>
      </c>
      <c r="C222" s="295"/>
      <c r="D222" s="295"/>
    </row>
    <row r="223" spans="1:4" ht="12.75" customHeight="1">
      <c r="A223" s="336" t="s">
        <v>705</v>
      </c>
      <c r="B223" s="344" t="s">
        <v>706</v>
      </c>
      <c r="C223" s="295"/>
      <c r="D223" s="295"/>
    </row>
    <row r="224" spans="1:4" ht="12.75" customHeight="1">
      <c r="A224" s="336" t="s">
        <v>707</v>
      </c>
      <c r="B224" s="340" t="s">
        <v>1716</v>
      </c>
      <c r="C224" s="295"/>
      <c r="D224" s="295"/>
    </row>
    <row r="225" spans="1:4" ht="12.75" customHeight="1">
      <c r="A225" s="336" t="s">
        <v>708</v>
      </c>
      <c r="B225" s="340" t="s">
        <v>709</v>
      </c>
      <c r="C225" s="295">
        <v>2</v>
      </c>
      <c r="D225" s="295">
        <v>2</v>
      </c>
    </row>
    <row r="226" spans="1:4" ht="12.75" customHeight="1">
      <c r="A226" s="336" t="s">
        <v>710</v>
      </c>
      <c r="B226" s="340" t="s">
        <v>711</v>
      </c>
      <c r="C226" s="295"/>
      <c r="D226" s="295"/>
    </row>
    <row r="227" spans="1:4" ht="12.75" customHeight="1">
      <c r="A227" s="336" t="s">
        <v>712</v>
      </c>
      <c r="B227" s="340" t="s">
        <v>713</v>
      </c>
      <c r="C227" s="295">
        <v>6</v>
      </c>
      <c r="D227" s="295">
        <v>6</v>
      </c>
    </row>
    <row r="228" spans="1:4" ht="12.75" customHeight="1">
      <c r="A228" s="336" t="s">
        <v>714</v>
      </c>
      <c r="B228" s="340" t="s">
        <v>715</v>
      </c>
      <c r="C228" s="295"/>
      <c r="D228" s="295"/>
    </row>
    <row r="229" spans="1:4" ht="12.75" customHeight="1">
      <c r="A229" s="336" t="s">
        <v>716</v>
      </c>
      <c r="B229" s="340" t="s">
        <v>717</v>
      </c>
      <c r="C229" s="295"/>
      <c r="D229" s="295"/>
    </row>
    <row r="230" spans="1:4" ht="12.75" customHeight="1">
      <c r="A230" s="336" t="s">
        <v>718</v>
      </c>
      <c r="B230" s="340" t="s">
        <v>719</v>
      </c>
      <c r="C230" s="295"/>
      <c r="D230" s="295"/>
    </row>
    <row r="231" spans="1:4" ht="12.75" customHeight="1">
      <c r="A231" s="336" t="s">
        <v>720</v>
      </c>
      <c r="B231" s="340" t="s">
        <v>721</v>
      </c>
      <c r="C231" s="295"/>
      <c r="D231" s="295"/>
    </row>
    <row r="232" spans="1:4" ht="12.75" customHeight="1">
      <c r="A232" s="336" t="s">
        <v>722</v>
      </c>
      <c r="B232" s="340" t="s">
        <v>1715</v>
      </c>
      <c r="C232" s="295"/>
      <c r="D232" s="295"/>
    </row>
    <row r="233" spans="1:4" ht="12.75" customHeight="1">
      <c r="A233" s="336" t="s">
        <v>723</v>
      </c>
      <c r="B233" s="340" t="s">
        <v>1714</v>
      </c>
      <c r="C233" s="295"/>
      <c r="D233" s="295"/>
    </row>
    <row r="234" spans="1:4" ht="12.75" customHeight="1">
      <c r="A234" s="336" t="s">
        <v>724</v>
      </c>
      <c r="B234" s="340" t="s">
        <v>1713</v>
      </c>
      <c r="C234" s="295"/>
      <c r="D234" s="295"/>
    </row>
    <row r="235" spans="1:4" ht="12.75" customHeight="1">
      <c r="A235" s="336" t="s">
        <v>725</v>
      </c>
      <c r="B235" s="340" t="s">
        <v>1712</v>
      </c>
      <c r="C235" s="295"/>
      <c r="D235" s="295"/>
    </row>
    <row r="236" spans="1:4" ht="12.75" customHeight="1">
      <c r="A236" s="336" t="s">
        <v>726</v>
      </c>
      <c r="B236" s="340" t="s">
        <v>1711</v>
      </c>
      <c r="C236" s="295">
        <v>14</v>
      </c>
      <c r="D236" s="295">
        <v>14</v>
      </c>
    </row>
    <row r="237" spans="1:4" ht="12.75" customHeight="1">
      <c r="A237" s="336" t="s">
        <v>727</v>
      </c>
      <c r="B237" s="340" t="s">
        <v>1710</v>
      </c>
      <c r="C237" s="295">
        <v>70</v>
      </c>
      <c r="D237" s="295">
        <v>70</v>
      </c>
    </row>
    <row r="238" spans="1:4" s="374" customFormat="1" ht="12.75" customHeight="1">
      <c r="A238" s="336" t="s">
        <v>728</v>
      </c>
      <c r="B238" s="344" t="s">
        <v>1709</v>
      </c>
      <c r="C238" s="373"/>
      <c r="D238" s="373"/>
    </row>
    <row r="239" spans="1:4" ht="12.75" customHeight="1">
      <c r="A239" s="336" t="s">
        <v>729</v>
      </c>
      <c r="B239" s="340" t="s">
        <v>1708</v>
      </c>
      <c r="C239" s="295"/>
      <c r="D239" s="295"/>
    </row>
    <row r="240" spans="1:4" ht="12.75" customHeight="1">
      <c r="A240" s="336" t="s">
        <v>730</v>
      </c>
      <c r="B240" s="340" t="s">
        <v>731</v>
      </c>
      <c r="C240" s="295">
        <v>10</v>
      </c>
      <c r="D240" s="295">
        <v>10</v>
      </c>
    </row>
    <row r="241" spans="1:4" ht="12.75" customHeight="1">
      <c r="A241" s="336" t="s">
        <v>732</v>
      </c>
      <c r="B241" s="340" t="s">
        <v>733</v>
      </c>
      <c r="C241" s="295">
        <v>12</v>
      </c>
      <c r="D241" s="295">
        <v>12</v>
      </c>
    </row>
    <row r="242" spans="1:4" ht="12.75" customHeight="1">
      <c r="A242" s="336" t="s">
        <v>734</v>
      </c>
      <c r="B242" s="340" t="s">
        <v>735</v>
      </c>
      <c r="C242" s="295">
        <v>10</v>
      </c>
      <c r="D242" s="295">
        <v>10</v>
      </c>
    </row>
    <row r="243" spans="1:4" ht="12.75" customHeight="1">
      <c r="A243" s="336" t="s">
        <v>736</v>
      </c>
      <c r="B243" s="340" t="s">
        <v>737</v>
      </c>
      <c r="C243" s="295">
        <v>22</v>
      </c>
      <c r="D243" s="295">
        <v>22</v>
      </c>
    </row>
    <row r="244" spans="1:4" ht="12.75" customHeight="1">
      <c r="A244" s="336" t="s">
        <v>738</v>
      </c>
      <c r="B244" s="340" t="s">
        <v>739</v>
      </c>
      <c r="C244" s="295">
        <v>2</v>
      </c>
      <c r="D244" s="295">
        <v>2</v>
      </c>
    </row>
    <row r="245" spans="1:4" ht="12.75" customHeight="1">
      <c r="A245" s="336" t="s">
        <v>740</v>
      </c>
      <c r="B245" s="340" t="s">
        <v>741</v>
      </c>
      <c r="C245" s="295">
        <v>4</v>
      </c>
      <c r="D245" s="295">
        <v>4</v>
      </c>
    </row>
    <row r="246" spans="1:4" ht="12.75" customHeight="1">
      <c r="A246" s="336" t="s">
        <v>742</v>
      </c>
      <c r="B246" s="340" t="s">
        <v>743</v>
      </c>
      <c r="C246" s="295">
        <v>14</v>
      </c>
      <c r="D246" s="295">
        <v>14</v>
      </c>
    </row>
    <row r="247" spans="1:4" ht="12.75" customHeight="1">
      <c r="A247" s="336" t="s">
        <v>744</v>
      </c>
      <c r="B247" s="340" t="s">
        <v>745</v>
      </c>
      <c r="C247" s="295">
        <v>62</v>
      </c>
      <c r="D247" s="295">
        <v>62</v>
      </c>
    </row>
    <row r="248" spans="1:4" ht="12.75" customHeight="1">
      <c r="A248" s="336" t="s">
        <v>746</v>
      </c>
      <c r="B248" s="340" t="s">
        <v>1707</v>
      </c>
      <c r="C248" s="295">
        <v>84</v>
      </c>
      <c r="D248" s="295">
        <v>84</v>
      </c>
    </row>
    <row r="249" spans="1:4" ht="12.75" customHeight="1">
      <c r="A249" s="336" t="s">
        <v>747</v>
      </c>
      <c r="B249" s="340" t="s">
        <v>1706</v>
      </c>
      <c r="C249" s="295">
        <v>72</v>
      </c>
      <c r="D249" s="295">
        <v>72</v>
      </c>
    </row>
    <row r="250" spans="1:4" ht="12.75" customHeight="1">
      <c r="A250" s="336" t="s">
        <v>748</v>
      </c>
      <c r="B250" s="340" t="s">
        <v>1705</v>
      </c>
      <c r="C250" s="295">
        <v>24</v>
      </c>
      <c r="D250" s="295">
        <v>24</v>
      </c>
    </row>
    <row r="251" spans="1:4" ht="12.75" customHeight="1">
      <c r="A251" s="336" t="s">
        <v>749</v>
      </c>
      <c r="B251" s="340" t="s">
        <v>1704</v>
      </c>
      <c r="C251" s="295">
        <v>66</v>
      </c>
      <c r="D251" s="295">
        <v>66</v>
      </c>
    </row>
    <row r="252" spans="1:4" ht="12.75" customHeight="1">
      <c r="A252" s="336" t="s">
        <v>750</v>
      </c>
      <c r="B252" s="340" t="s">
        <v>751</v>
      </c>
      <c r="C252" s="295">
        <v>2</v>
      </c>
      <c r="D252" s="295">
        <v>2</v>
      </c>
    </row>
    <row r="253" spans="1:4" ht="12.75" customHeight="1">
      <c r="A253" s="336" t="s">
        <v>752</v>
      </c>
      <c r="B253" s="340" t="s">
        <v>753</v>
      </c>
      <c r="C253" s="295">
        <v>4</v>
      </c>
      <c r="D253" s="295">
        <v>4</v>
      </c>
    </row>
    <row r="254" spans="1:4" ht="12.75" customHeight="1">
      <c r="A254" s="336" t="s">
        <v>754</v>
      </c>
      <c r="B254" s="340" t="s">
        <v>755</v>
      </c>
      <c r="C254" s="295">
        <v>18</v>
      </c>
      <c r="D254" s="295">
        <v>18</v>
      </c>
    </row>
    <row r="255" spans="1:4" ht="12.75" customHeight="1">
      <c r="A255" s="336" t="s">
        <v>756</v>
      </c>
      <c r="B255" s="340" t="s">
        <v>757</v>
      </c>
      <c r="C255" s="295">
        <v>8</v>
      </c>
      <c r="D255" s="295">
        <v>8</v>
      </c>
    </row>
    <row r="256" spans="1:4" ht="12.75" customHeight="1">
      <c r="A256" s="336" t="s">
        <v>758</v>
      </c>
      <c r="B256" s="344" t="s">
        <v>759</v>
      </c>
      <c r="C256" s="295">
        <v>48</v>
      </c>
      <c r="D256" s="295">
        <v>48</v>
      </c>
    </row>
    <row r="257" spans="1:4" ht="12.75" customHeight="1">
      <c r="A257" s="336" t="s">
        <v>760</v>
      </c>
      <c r="B257" s="344" t="s">
        <v>761</v>
      </c>
      <c r="C257" s="295">
        <v>50</v>
      </c>
      <c r="D257" s="295">
        <v>50</v>
      </c>
    </row>
    <row r="258" spans="1:4" ht="12.75" customHeight="1">
      <c r="A258" s="336" t="s">
        <v>762</v>
      </c>
      <c r="B258" s="344" t="s">
        <v>763</v>
      </c>
      <c r="C258" s="295">
        <v>10</v>
      </c>
      <c r="D258" s="295">
        <v>10</v>
      </c>
    </row>
    <row r="259" spans="1:4" ht="12.75" customHeight="1">
      <c r="A259" s="336" t="s">
        <v>764</v>
      </c>
      <c r="B259" s="344" t="s">
        <v>765</v>
      </c>
      <c r="C259" s="295">
        <v>22</v>
      </c>
      <c r="D259" s="295">
        <v>22</v>
      </c>
    </row>
    <row r="260" spans="1:4" ht="12.75" customHeight="1">
      <c r="A260" s="336" t="s">
        <v>766</v>
      </c>
      <c r="B260" s="340" t="s">
        <v>767</v>
      </c>
      <c r="C260" s="295">
        <v>12</v>
      </c>
      <c r="D260" s="295">
        <v>12</v>
      </c>
    </row>
    <row r="261" spans="1:4" ht="12.75" customHeight="1">
      <c r="A261" s="336" t="s">
        <v>768</v>
      </c>
      <c r="B261" s="340" t="s">
        <v>769</v>
      </c>
      <c r="C261" s="295">
        <v>76</v>
      </c>
      <c r="D261" s="295">
        <v>76</v>
      </c>
    </row>
    <row r="262" spans="1:4" ht="12.75" customHeight="1">
      <c r="A262" s="336" t="s">
        <v>770</v>
      </c>
      <c r="B262" s="344" t="s">
        <v>1703</v>
      </c>
      <c r="C262" s="295">
        <v>118</v>
      </c>
      <c r="D262" s="295">
        <v>118</v>
      </c>
    </row>
    <row r="263" spans="1:4" ht="12.75" customHeight="1">
      <c r="A263" s="336" t="s">
        <v>771</v>
      </c>
      <c r="B263" s="344" t="s">
        <v>1702</v>
      </c>
      <c r="C263" s="295">
        <v>18</v>
      </c>
      <c r="D263" s="295">
        <v>18</v>
      </c>
    </row>
    <row r="264" spans="1:4" ht="12.75" customHeight="1">
      <c r="A264" s="336" t="s">
        <v>772</v>
      </c>
      <c r="B264" s="344" t="s">
        <v>773</v>
      </c>
      <c r="C264" s="295">
        <v>86</v>
      </c>
      <c r="D264" s="295">
        <v>86</v>
      </c>
    </row>
    <row r="265" spans="1:4" ht="12.75" customHeight="1">
      <c r="A265" s="336" t="s">
        <v>774</v>
      </c>
      <c r="B265" s="344" t="s">
        <v>775</v>
      </c>
      <c r="C265" s="295">
        <v>138</v>
      </c>
      <c r="D265" s="295">
        <v>138</v>
      </c>
    </row>
    <row r="266" spans="1:4" ht="18.75" customHeight="1">
      <c r="A266" s="335">
        <v>6</v>
      </c>
      <c r="B266" s="342" t="s">
        <v>776</v>
      </c>
      <c r="C266" s="334"/>
      <c r="D266" s="334"/>
    </row>
    <row r="267" spans="1:4" ht="12.75" customHeight="1">
      <c r="A267" s="336" t="s">
        <v>777</v>
      </c>
      <c r="B267" s="344" t="s">
        <v>778</v>
      </c>
      <c r="C267" s="295"/>
      <c r="D267" s="295"/>
    </row>
    <row r="268" spans="1:4" ht="12.75" customHeight="1">
      <c r="A268" s="336" t="s">
        <v>779</v>
      </c>
      <c r="B268" s="344" t="s">
        <v>780</v>
      </c>
      <c r="C268" s="295"/>
      <c r="D268" s="295"/>
    </row>
    <row r="269" spans="1:4" ht="12.75" customHeight="1">
      <c r="A269" s="336" t="s">
        <v>781</v>
      </c>
      <c r="B269" s="340" t="s">
        <v>782</v>
      </c>
      <c r="C269" s="295">
        <v>4</v>
      </c>
      <c r="D269" s="295">
        <v>4</v>
      </c>
    </row>
    <row r="270" spans="1:4" ht="12.75" customHeight="1">
      <c r="A270" s="336" t="s">
        <v>783</v>
      </c>
      <c r="B270" s="340" t="s">
        <v>784</v>
      </c>
      <c r="C270" s="295">
        <v>22</v>
      </c>
      <c r="D270" s="295">
        <v>22</v>
      </c>
    </row>
    <row r="271" spans="1:4" ht="12.75" customHeight="1">
      <c r="A271" s="336" t="s">
        <v>785</v>
      </c>
      <c r="B271" s="340" t="s">
        <v>1701</v>
      </c>
      <c r="C271" s="295">
        <v>6</v>
      </c>
      <c r="D271" s="295">
        <v>6</v>
      </c>
    </row>
    <row r="272" spans="1:4" ht="12.75" customHeight="1">
      <c r="A272" s="336" t="s">
        <v>786</v>
      </c>
      <c r="B272" s="340" t="s">
        <v>1700</v>
      </c>
      <c r="C272" s="295">
        <v>2</v>
      </c>
      <c r="D272" s="295">
        <v>2</v>
      </c>
    </row>
    <row r="273" spans="1:4" ht="12.75" customHeight="1">
      <c r="A273" s="336" t="s">
        <v>787</v>
      </c>
      <c r="B273" s="340" t="s">
        <v>1699</v>
      </c>
      <c r="C273" s="295">
        <v>6</v>
      </c>
      <c r="D273" s="295">
        <v>6</v>
      </c>
    </row>
    <row r="274" spans="1:4" ht="12.75" customHeight="1">
      <c r="A274" s="336" t="s">
        <v>788</v>
      </c>
      <c r="B274" s="340" t="s">
        <v>789</v>
      </c>
      <c r="C274" s="295"/>
      <c r="D274" s="295"/>
    </row>
    <row r="275" spans="1:4" ht="12.75" customHeight="1">
      <c r="A275" s="336" t="s">
        <v>790</v>
      </c>
      <c r="B275" s="344" t="s">
        <v>791</v>
      </c>
      <c r="C275" s="295"/>
      <c r="D275" s="295"/>
    </row>
    <row r="276" spans="1:4" ht="12.75" customHeight="1">
      <c r="A276" s="336" t="s">
        <v>792</v>
      </c>
      <c r="B276" s="344" t="s">
        <v>793</v>
      </c>
      <c r="C276" s="295"/>
      <c r="D276" s="295"/>
    </row>
    <row r="277" spans="1:4" ht="12.75" customHeight="1">
      <c r="A277" s="336" t="s">
        <v>794</v>
      </c>
      <c r="B277" s="344" t="s">
        <v>795</v>
      </c>
      <c r="C277" s="295"/>
      <c r="D277" s="295"/>
    </row>
    <row r="278" spans="1:4" ht="12.75" customHeight="1">
      <c r="A278" s="336" t="s">
        <v>796</v>
      </c>
      <c r="B278" s="344" t="s">
        <v>797</v>
      </c>
      <c r="C278" s="295"/>
      <c r="D278" s="295"/>
    </row>
    <row r="279" spans="1:4" ht="12.75" customHeight="1">
      <c r="A279" s="336" t="s">
        <v>798</v>
      </c>
      <c r="B279" s="344" t="s">
        <v>799</v>
      </c>
      <c r="C279" s="295">
        <v>6</v>
      </c>
      <c r="D279" s="295">
        <v>6</v>
      </c>
    </row>
    <row r="280" spans="1:4" ht="12.75" customHeight="1">
      <c r="A280" s="336" t="s">
        <v>800</v>
      </c>
      <c r="B280" s="344" t="s">
        <v>801</v>
      </c>
      <c r="C280" s="295"/>
      <c r="D280" s="295"/>
    </row>
    <row r="281" spans="1:4" ht="12.75" customHeight="1">
      <c r="A281" s="336" t="s">
        <v>802</v>
      </c>
      <c r="B281" s="344" t="s">
        <v>1698</v>
      </c>
      <c r="C281" s="295">
        <v>4</v>
      </c>
      <c r="D281" s="295">
        <v>4</v>
      </c>
    </row>
    <row r="282" spans="1:4" ht="12.75" customHeight="1">
      <c r="A282" s="336" t="s">
        <v>803</v>
      </c>
      <c r="B282" s="340" t="s">
        <v>1697</v>
      </c>
      <c r="C282" s="295">
        <v>76</v>
      </c>
      <c r="D282" s="295">
        <v>76</v>
      </c>
    </row>
    <row r="283" spans="1:4" ht="12.75" customHeight="1">
      <c r="A283" s="341" t="s">
        <v>804</v>
      </c>
      <c r="B283" s="343" t="s">
        <v>805</v>
      </c>
      <c r="C283" s="295">
        <v>32</v>
      </c>
      <c r="D283" s="295">
        <v>32</v>
      </c>
    </row>
    <row r="284" spans="1:4" ht="12.75" customHeight="1">
      <c r="A284" s="341" t="s">
        <v>806</v>
      </c>
      <c r="B284" s="343" t="s">
        <v>807</v>
      </c>
      <c r="C284" s="295">
        <v>172</v>
      </c>
      <c r="D284" s="295">
        <v>172</v>
      </c>
    </row>
    <row r="285" spans="1:4" ht="12.75" customHeight="1">
      <c r="A285" s="336" t="s">
        <v>808</v>
      </c>
      <c r="B285" s="343" t="s">
        <v>809</v>
      </c>
      <c r="C285" s="295">
        <v>24</v>
      </c>
      <c r="D285" s="295">
        <v>24</v>
      </c>
    </row>
    <row r="286" spans="1:4" ht="12.75" customHeight="1">
      <c r="A286" s="336" t="s">
        <v>810</v>
      </c>
      <c r="B286" s="340" t="s">
        <v>1696</v>
      </c>
      <c r="C286" s="295">
        <v>2</v>
      </c>
      <c r="D286" s="295">
        <v>2</v>
      </c>
    </row>
    <row r="287" spans="1:4" ht="12.75" customHeight="1">
      <c r="A287" s="336" t="s">
        <v>811</v>
      </c>
      <c r="B287" s="340" t="s">
        <v>1695</v>
      </c>
      <c r="C287" s="295">
        <v>2</v>
      </c>
      <c r="D287" s="295">
        <v>2</v>
      </c>
    </row>
    <row r="288" spans="1:4" ht="12.75" customHeight="1">
      <c r="A288" s="336" t="s">
        <v>812</v>
      </c>
      <c r="B288" s="340" t="s">
        <v>1694</v>
      </c>
      <c r="C288" s="295">
        <v>4</v>
      </c>
      <c r="D288" s="295">
        <v>4</v>
      </c>
    </row>
    <row r="289" spans="1:4" ht="12.75" customHeight="1">
      <c r="A289" s="336" t="s">
        <v>813</v>
      </c>
      <c r="B289" s="340" t="s">
        <v>1693</v>
      </c>
      <c r="C289" s="295"/>
      <c r="D289" s="295"/>
    </row>
    <row r="290" spans="1:4" ht="12.75" customHeight="1">
      <c r="A290" s="336" t="s">
        <v>814</v>
      </c>
      <c r="B290" s="340" t="s">
        <v>1692</v>
      </c>
      <c r="C290" s="295">
        <v>6</v>
      </c>
      <c r="D290" s="295">
        <v>6</v>
      </c>
    </row>
    <row r="291" spans="1:4" ht="12.75" customHeight="1">
      <c r="A291" s="336" t="s">
        <v>815</v>
      </c>
      <c r="B291" s="340" t="s">
        <v>816</v>
      </c>
      <c r="C291" s="295"/>
      <c r="D291" s="295"/>
    </row>
    <row r="292" spans="1:4" ht="12.75" customHeight="1">
      <c r="A292" s="336" t="s">
        <v>817</v>
      </c>
      <c r="B292" s="340" t="s">
        <v>818</v>
      </c>
      <c r="C292" s="295">
        <v>4</v>
      </c>
      <c r="D292" s="295">
        <v>4</v>
      </c>
    </row>
    <row r="293" spans="1:4" ht="12.75" customHeight="1">
      <c r="A293" s="336" t="s">
        <v>819</v>
      </c>
      <c r="B293" s="340" t="s">
        <v>820</v>
      </c>
      <c r="C293" s="295">
        <v>48</v>
      </c>
      <c r="D293" s="295">
        <v>48</v>
      </c>
    </row>
    <row r="294" spans="1:4" ht="12.75" customHeight="1">
      <c r="A294" s="336" t="s">
        <v>821</v>
      </c>
      <c r="B294" s="340" t="s">
        <v>1691</v>
      </c>
      <c r="C294" s="295"/>
      <c r="D294" s="295"/>
    </row>
    <row r="295" spans="1:4" ht="12.75" customHeight="1">
      <c r="A295" s="336" t="s">
        <v>822</v>
      </c>
      <c r="B295" s="340" t="s">
        <v>823</v>
      </c>
      <c r="C295" s="295">
        <v>8</v>
      </c>
      <c r="D295" s="295">
        <v>8</v>
      </c>
    </row>
    <row r="296" spans="1:4" ht="12.75" customHeight="1">
      <c r="A296" s="336" t="s">
        <v>824</v>
      </c>
      <c r="B296" s="340" t="s">
        <v>825</v>
      </c>
      <c r="C296" s="295">
        <v>14</v>
      </c>
      <c r="D296" s="295">
        <v>14</v>
      </c>
    </row>
    <row r="297" spans="1:4" ht="12.75" customHeight="1">
      <c r="A297" s="336" t="s">
        <v>826</v>
      </c>
      <c r="B297" s="340" t="s">
        <v>1690</v>
      </c>
      <c r="C297" s="295"/>
      <c r="D297" s="295"/>
    </row>
    <row r="298" spans="1:4" ht="12.75" customHeight="1">
      <c r="A298" s="336" t="s">
        <v>827</v>
      </c>
      <c r="B298" s="340" t="s">
        <v>1689</v>
      </c>
      <c r="C298" s="295">
        <v>36</v>
      </c>
      <c r="D298" s="295">
        <v>36</v>
      </c>
    </row>
    <row r="299" spans="1:4" ht="12.75" customHeight="1">
      <c r="A299" s="336" t="s">
        <v>828</v>
      </c>
      <c r="B299" s="340" t="s">
        <v>1688</v>
      </c>
      <c r="C299" s="295">
        <v>264</v>
      </c>
      <c r="D299" s="295">
        <v>264</v>
      </c>
    </row>
    <row r="300" spans="1:4" ht="12.75" customHeight="1">
      <c r="A300" s="336" t="s">
        <v>829</v>
      </c>
      <c r="B300" s="340" t="s">
        <v>830</v>
      </c>
      <c r="C300" s="295">
        <v>20</v>
      </c>
      <c r="D300" s="295">
        <v>20</v>
      </c>
    </row>
    <row r="301" spans="1:4" ht="12.75" customHeight="1">
      <c r="A301" s="336" t="s">
        <v>831</v>
      </c>
      <c r="B301" s="340" t="s">
        <v>832</v>
      </c>
      <c r="C301" s="295">
        <v>14</v>
      </c>
      <c r="D301" s="295">
        <v>14</v>
      </c>
    </row>
    <row r="302" spans="1:4" ht="12.75" customHeight="1">
      <c r="A302" s="336" t="s">
        <v>833</v>
      </c>
      <c r="B302" s="340" t="s">
        <v>834</v>
      </c>
      <c r="C302" s="295">
        <v>8</v>
      </c>
      <c r="D302" s="295">
        <v>8</v>
      </c>
    </row>
    <row r="303" spans="1:4" ht="12.75" customHeight="1">
      <c r="A303" s="336" t="s">
        <v>835</v>
      </c>
      <c r="B303" s="340" t="s">
        <v>836</v>
      </c>
      <c r="C303" s="295">
        <v>4</v>
      </c>
      <c r="D303" s="295">
        <v>4</v>
      </c>
    </row>
    <row r="304" spans="1:4" ht="12.75" customHeight="1">
      <c r="A304" s="336" t="s">
        <v>837</v>
      </c>
      <c r="B304" s="340" t="s">
        <v>838</v>
      </c>
      <c r="C304" s="295">
        <v>6</v>
      </c>
      <c r="D304" s="295">
        <v>6</v>
      </c>
    </row>
    <row r="305" spans="1:4" ht="12.75" customHeight="1">
      <c r="A305" s="336" t="s">
        <v>839</v>
      </c>
      <c r="B305" s="340" t="s">
        <v>840</v>
      </c>
      <c r="C305" s="295"/>
      <c r="D305" s="295"/>
    </row>
    <row r="306" spans="1:4" ht="12.75" customHeight="1">
      <c r="A306" s="336" t="s">
        <v>841</v>
      </c>
      <c r="B306" s="344" t="s">
        <v>1687</v>
      </c>
      <c r="C306" s="295">
        <v>2</v>
      </c>
      <c r="D306" s="295">
        <v>2</v>
      </c>
    </row>
    <row r="307" spans="1:4" ht="12.75" customHeight="1">
      <c r="A307" s="336" t="s">
        <v>842</v>
      </c>
      <c r="B307" s="344" t="s">
        <v>1686</v>
      </c>
      <c r="C307" s="295">
        <v>18</v>
      </c>
      <c r="D307" s="295">
        <v>18</v>
      </c>
    </row>
    <row r="308" spans="1:4" ht="12.75" customHeight="1">
      <c r="A308" s="336" t="s">
        <v>843</v>
      </c>
      <c r="B308" s="344" t="s">
        <v>844</v>
      </c>
      <c r="C308" s="295">
        <v>540</v>
      </c>
      <c r="D308" s="295">
        <v>540</v>
      </c>
    </row>
    <row r="309" spans="1:4" ht="12.75" customHeight="1">
      <c r="A309" s="336" t="s">
        <v>845</v>
      </c>
      <c r="B309" s="344" t="s">
        <v>1685</v>
      </c>
      <c r="C309" s="295">
        <v>8</v>
      </c>
      <c r="D309" s="295">
        <v>8</v>
      </c>
    </row>
    <row r="310" spans="1:4" ht="12.75" customHeight="1">
      <c r="A310" s="336" t="s">
        <v>846</v>
      </c>
      <c r="B310" s="344" t="s">
        <v>1684</v>
      </c>
      <c r="C310" s="295">
        <v>86</v>
      </c>
      <c r="D310" s="295">
        <v>86</v>
      </c>
    </row>
    <row r="311" spans="1:4" ht="12.75" customHeight="1">
      <c r="A311" s="336" t="s">
        <v>847</v>
      </c>
      <c r="B311" s="344" t="s">
        <v>1683</v>
      </c>
      <c r="C311" s="295">
        <v>38</v>
      </c>
      <c r="D311" s="295">
        <v>38</v>
      </c>
    </row>
    <row r="312" spans="1:4" ht="12.75" customHeight="1">
      <c r="A312" s="336" t="s">
        <v>848</v>
      </c>
      <c r="B312" s="344" t="s">
        <v>1682</v>
      </c>
      <c r="C312" s="295">
        <v>334</v>
      </c>
      <c r="D312" s="295">
        <v>334</v>
      </c>
    </row>
    <row r="313" spans="1:4" ht="18.75" customHeight="1">
      <c r="A313" s="335">
        <v>7</v>
      </c>
      <c r="B313" s="342" t="s">
        <v>849</v>
      </c>
      <c r="C313" s="334"/>
      <c r="D313" s="334"/>
    </row>
    <row r="314" spans="1:4" ht="12.75" customHeight="1">
      <c r="A314" s="336" t="s">
        <v>850</v>
      </c>
      <c r="B314" s="344" t="s">
        <v>851</v>
      </c>
      <c r="C314" s="295"/>
      <c r="D314" s="295"/>
    </row>
    <row r="315" spans="1:4" ht="12.75" customHeight="1">
      <c r="A315" s="336" t="s">
        <v>852</v>
      </c>
      <c r="B315" s="344" t="s">
        <v>853</v>
      </c>
      <c r="C315" s="295"/>
      <c r="D315" s="295"/>
    </row>
    <row r="316" spans="1:4" ht="12.75" customHeight="1">
      <c r="A316" s="336" t="s">
        <v>854</v>
      </c>
      <c r="B316" s="344" t="s">
        <v>1681</v>
      </c>
      <c r="C316" s="295"/>
      <c r="D316" s="295"/>
    </row>
    <row r="317" spans="1:4" ht="12.75" customHeight="1">
      <c r="A317" s="336" t="s">
        <v>855</v>
      </c>
      <c r="B317" s="344" t="s">
        <v>1680</v>
      </c>
      <c r="C317" s="295"/>
      <c r="D317" s="295"/>
    </row>
    <row r="318" spans="1:4" ht="12.75" customHeight="1">
      <c r="A318" s="336" t="s">
        <v>856</v>
      </c>
      <c r="B318" s="344" t="s">
        <v>1679</v>
      </c>
      <c r="C318" s="295">
        <v>4</v>
      </c>
      <c r="D318" s="295">
        <v>4</v>
      </c>
    </row>
    <row r="319" spans="1:4" ht="12.75" customHeight="1">
      <c r="A319" s="336" t="s">
        <v>857</v>
      </c>
      <c r="B319" s="344" t="s">
        <v>1678</v>
      </c>
      <c r="C319" s="295">
        <v>4</v>
      </c>
      <c r="D319" s="295">
        <v>4</v>
      </c>
    </row>
    <row r="320" spans="1:4" ht="12.75" customHeight="1">
      <c r="A320" s="336" t="s">
        <v>858</v>
      </c>
      <c r="B320" s="344" t="s">
        <v>1677</v>
      </c>
      <c r="C320" s="295">
        <v>150</v>
      </c>
      <c r="D320" s="295">
        <v>150</v>
      </c>
    </row>
    <row r="321" spans="1:4" ht="12.75" customHeight="1">
      <c r="A321" s="336" t="s">
        <v>859</v>
      </c>
      <c r="B321" s="343" t="s">
        <v>860</v>
      </c>
      <c r="C321" s="295"/>
      <c r="D321" s="295"/>
    </row>
    <row r="322" spans="1:4" ht="12.75" customHeight="1">
      <c r="A322" s="336" t="s">
        <v>861</v>
      </c>
      <c r="B322" s="343" t="s">
        <v>862</v>
      </c>
      <c r="C322" s="295"/>
      <c r="D322" s="295"/>
    </row>
    <row r="323" spans="1:4" ht="12.75" customHeight="1">
      <c r="A323" s="336" t="s">
        <v>863</v>
      </c>
      <c r="B323" s="344" t="s">
        <v>864</v>
      </c>
      <c r="C323" s="295"/>
      <c r="D323" s="295"/>
    </row>
    <row r="324" spans="1:4" ht="12.75" customHeight="1">
      <c r="A324" s="336" t="s">
        <v>865</v>
      </c>
      <c r="B324" s="344" t="s">
        <v>866</v>
      </c>
      <c r="C324" s="295"/>
      <c r="D324" s="295"/>
    </row>
    <row r="325" spans="1:4" ht="12.75" customHeight="1">
      <c r="A325" s="336" t="s">
        <v>867</v>
      </c>
      <c r="B325" s="344" t="s">
        <v>1676</v>
      </c>
      <c r="C325" s="295"/>
      <c r="D325" s="295"/>
    </row>
    <row r="326" spans="1:4" ht="12.75" customHeight="1">
      <c r="A326" s="336" t="s">
        <v>868</v>
      </c>
      <c r="B326" s="344" t="s">
        <v>1675</v>
      </c>
      <c r="C326" s="295">
        <v>2</v>
      </c>
      <c r="D326" s="295">
        <v>2</v>
      </c>
    </row>
    <row r="327" spans="1:4" ht="12.75" customHeight="1">
      <c r="A327" s="336" t="s">
        <v>869</v>
      </c>
      <c r="B327" s="343" t="s">
        <v>870</v>
      </c>
      <c r="C327" s="295"/>
      <c r="D327" s="295"/>
    </row>
    <row r="328" spans="1:4" ht="12.75" customHeight="1">
      <c r="A328" s="336" t="s">
        <v>871</v>
      </c>
      <c r="B328" s="343" t="s">
        <v>872</v>
      </c>
      <c r="C328" s="295"/>
      <c r="D328" s="295"/>
    </row>
    <row r="329" spans="1:4" ht="12.75" customHeight="1">
      <c r="A329" s="336" t="s">
        <v>873</v>
      </c>
      <c r="B329" s="344" t="s">
        <v>874</v>
      </c>
      <c r="C329" s="295"/>
      <c r="D329" s="295"/>
    </row>
    <row r="330" spans="1:4" ht="12.75" customHeight="1">
      <c r="A330" s="336" t="s">
        <v>875</v>
      </c>
      <c r="B330" s="344" t="s">
        <v>876</v>
      </c>
      <c r="C330" s="295"/>
      <c r="D330" s="295"/>
    </row>
    <row r="331" spans="1:4" ht="12.75" customHeight="1">
      <c r="A331" s="336" t="s">
        <v>877</v>
      </c>
      <c r="B331" s="340" t="s">
        <v>1674</v>
      </c>
      <c r="C331" s="295">
        <v>14</v>
      </c>
      <c r="D331" s="295">
        <v>14</v>
      </c>
    </row>
    <row r="332" spans="1:4" ht="12.75" customHeight="1">
      <c r="A332" s="336" t="s">
        <v>878</v>
      </c>
      <c r="B332" s="340" t="s">
        <v>1673</v>
      </c>
      <c r="C332" s="295">
        <v>18</v>
      </c>
      <c r="D332" s="295">
        <v>18</v>
      </c>
    </row>
    <row r="333" spans="1:4" ht="12.75" customHeight="1">
      <c r="A333" s="336" t="s">
        <v>879</v>
      </c>
      <c r="B333" s="340" t="s">
        <v>1672</v>
      </c>
      <c r="C333" s="295"/>
      <c r="D333" s="295"/>
    </row>
    <row r="334" spans="1:4" ht="12.75" customHeight="1">
      <c r="A334" s="336" t="s">
        <v>880</v>
      </c>
      <c r="B334" s="340" t="s">
        <v>1671</v>
      </c>
      <c r="C334" s="295">
        <v>6</v>
      </c>
      <c r="D334" s="295">
        <v>6</v>
      </c>
    </row>
    <row r="335" spans="1:4" ht="12.75" customHeight="1">
      <c r="A335" s="336" t="s">
        <v>881</v>
      </c>
      <c r="B335" s="340" t="s">
        <v>1670</v>
      </c>
      <c r="C335" s="295">
        <v>72</v>
      </c>
      <c r="D335" s="295">
        <v>72</v>
      </c>
    </row>
    <row r="336" spans="1:4" ht="12.75" customHeight="1">
      <c r="A336" s="336" t="s">
        <v>882</v>
      </c>
      <c r="B336" s="340" t="s">
        <v>883</v>
      </c>
      <c r="C336" s="295">
        <v>16</v>
      </c>
      <c r="D336" s="295">
        <v>16</v>
      </c>
    </row>
    <row r="337" spans="1:4" ht="12.75" customHeight="1">
      <c r="A337" s="336" t="s">
        <v>884</v>
      </c>
      <c r="B337" s="340" t="s">
        <v>885</v>
      </c>
      <c r="C337" s="295">
        <v>30</v>
      </c>
      <c r="D337" s="295">
        <v>30</v>
      </c>
    </row>
    <row r="338" spans="1:4" ht="12.75" customHeight="1">
      <c r="A338" s="336" t="s">
        <v>886</v>
      </c>
      <c r="B338" s="340" t="s">
        <v>887</v>
      </c>
      <c r="C338" s="295">
        <v>10</v>
      </c>
      <c r="D338" s="295">
        <v>10</v>
      </c>
    </row>
    <row r="339" spans="1:4" ht="12.75" customHeight="1">
      <c r="A339" s="336" t="s">
        <v>888</v>
      </c>
      <c r="B339" s="340" t="s">
        <v>889</v>
      </c>
      <c r="C339" s="295">
        <v>28</v>
      </c>
      <c r="D339" s="295">
        <v>28</v>
      </c>
    </row>
    <row r="340" spans="1:4" ht="12.75" customHeight="1">
      <c r="A340" s="336" t="s">
        <v>890</v>
      </c>
      <c r="B340" s="340" t="s">
        <v>891</v>
      </c>
      <c r="C340" s="295">
        <v>28</v>
      </c>
      <c r="D340" s="295">
        <v>28</v>
      </c>
    </row>
    <row r="341" spans="1:4" ht="12.75" customHeight="1">
      <c r="A341" s="336" t="s">
        <v>892</v>
      </c>
      <c r="B341" s="340" t="s">
        <v>893</v>
      </c>
      <c r="C341" s="295">
        <v>160</v>
      </c>
      <c r="D341" s="295">
        <v>160</v>
      </c>
    </row>
    <row r="342" spans="1:4" ht="37.5" customHeight="1">
      <c r="A342" s="335">
        <v>8</v>
      </c>
      <c r="B342" s="342" t="s">
        <v>894</v>
      </c>
      <c r="C342" s="334"/>
      <c r="D342" s="334"/>
    </row>
    <row r="343" spans="1:4" ht="12.75" customHeight="1">
      <c r="A343" s="345" t="s">
        <v>895</v>
      </c>
      <c r="B343" s="343" t="s">
        <v>896</v>
      </c>
      <c r="C343" s="295"/>
      <c r="D343" s="295"/>
    </row>
    <row r="344" spans="1:4" ht="12.75" customHeight="1">
      <c r="A344" s="345" t="s">
        <v>897</v>
      </c>
      <c r="B344" s="343" t="s">
        <v>1669</v>
      </c>
      <c r="C344" s="295"/>
      <c r="D344" s="295"/>
    </row>
    <row r="345" spans="1:4" ht="12.75" customHeight="1">
      <c r="A345" s="336" t="s">
        <v>898</v>
      </c>
      <c r="B345" s="344" t="s">
        <v>1801</v>
      </c>
      <c r="C345" s="295"/>
      <c r="D345" s="295"/>
    </row>
    <row r="346" spans="1:4" ht="12.75" customHeight="1">
      <c r="A346" s="336" t="s">
        <v>899</v>
      </c>
      <c r="B346" s="340" t="s">
        <v>1668</v>
      </c>
      <c r="C346" s="295"/>
      <c r="D346" s="295"/>
    </row>
    <row r="347" spans="1:4" ht="12.75" customHeight="1">
      <c r="A347" s="341" t="s">
        <v>900</v>
      </c>
      <c r="B347" s="343" t="s">
        <v>1667</v>
      </c>
      <c r="C347" s="295"/>
      <c r="D347" s="295"/>
    </row>
    <row r="348" spans="1:4" ht="12.75" customHeight="1">
      <c r="A348" s="341" t="s">
        <v>901</v>
      </c>
      <c r="B348" s="343" t="s">
        <v>1666</v>
      </c>
      <c r="C348" s="295">
        <v>20</v>
      </c>
      <c r="D348" s="295">
        <v>20</v>
      </c>
    </row>
    <row r="349" spans="1:4" ht="12.75" customHeight="1">
      <c r="A349" s="341" t="s">
        <v>902</v>
      </c>
      <c r="B349" s="343" t="s">
        <v>903</v>
      </c>
      <c r="C349" s="295"/>
      <c r="D349" s="295"/>
    </row>
    <row r="350" spans="1:4" ht="12.75" customHeight="1">
      <c r="A350" s="341" t="s">
        <v>904</v>
      </c>
      <c r="B350" s="343" t="s">
        <v>905</v>
      </c>
      <c r="C350" s="295"/>
      <c r="D350" s="295"/>
    </row>
    <row r="351" spans="1:4" ht="12.75" customHeight="1">
      <c r="A351" s="336" t="s">
        <v>906</v>
      </c>
      <c r="B351" s="344" t="s">
        <v>907</v>
      </c>
      <c r="C351" s="295"/>
      <c r="D351" s="295"/>
    </row>
    <row r="352" spans="1:4" ht="12.75" customHeight="1">
      <c r="A352" s="336" t="s">
        <v>908</v>
      </c>
      <c r="B352" s="344" t="s">
        <v>909</v>
      </c>
      <c r="C352" s="295"/>
      <c r="D352" s="295"/>
    </row>
    <row r="353" spans="1:4" ht="12.75" customHeight="1">
      <c r="A353" s="336" t="s">
        <v>910</v>
      </c>
      <c r="B353" s="340" t="s">
        <v>1665</v>
      </c>
      <c r="C353" s="295"/>
      <c r="D353" s="295"/>
    </row>
    <row r="354" spans="1:4" ht="12.75" customHeight="1">
      <c r="A354" s="336" t="s">
        <v>911</v>
      </c>
      <c r="B354" s="340" t="s">
        <v>912</v>
      </c>
      <c r="C354" s="295"/>
      <c r="D354" s="295"/>
    </row>
    <row r="355" spans="1:4" ht="12.75" customHeight="1">
      <c r="A355" s="336" t="s">
        <v>913</v>
      </c>
      <c r="B355" s="340" t="s">
        <v>1664</v>
      </c>
      <c r="C355" s="295"/>
      <c r="D355" s="295"/>
    </row>
    <row r="356" spans="1:4" ht="12.75" customHeight="1">
      <c r="A356" s="336" t="s">
        <v>914</v>
      </c>
      <c r="B356" s="340" t="s">
        <v>1663</v>
      </c>
      <c r="C356" s="295">
        <v>24</v>
      </c>
      <c r="D356" s="295">
        <v>24</v>
      </c>
    </row>
    <row r="357" spans="1:4" ht="12.75" customHeight="1">
      <c r="A357" s="336" t="s">
        <v>915</v>
      </c>
      <c r="B357" s="340" t="s">
        <v>1662</v>
      </c>
      <c r="C357" s="295"/>
      <c r="D357" s="295"/>
    </row>
    <row r="358" spans="1:4" ht="12.75" customHeight="1">
      <c r="A358" s="336" t="s">
        <v>916</v>
      </c>
      <c r="B358" s="340" t="s">
        <v>1661</v>
      </c>
      <c r="C358" s="295"/>
      <c r="D358" s="295"/>
    </row>
    <row r="359" spans="1:4" ht="12.75" customHeight="1">
      <c r="A359" s="336" t="s">
        <v>917</v>
      </c>
      <c r="B359" s="344" t="s">
        <v>918</v>
      </c>
      <c r="C359" s="295"/>
      <c r="D359" s="295"/>
    </row>
    <row r="360" spans="1:4" ht="12.75" customHeight="1">
      <c r="A360" s="336" t="s">
        <v>919</v>
      </c>
      <c r="B360" s="344" t="s">
        <v>920</v>
      </c>
      <c r="C360" s="295"/>
      <c r="D360" s="295"/>
    </row>
    <row r="361" spans="1:4" ht="12.75" customHeight="1">
      <c r="A361" s="336" t="s">
        <v>921</v>
      </c>
      <c r="B361" s="340" t="s">
        <v>922</v>
      </c>
      <c r="C361" s="295"/>
      <c r="D361" s="295"/>
    </row>
    <row r="362" spans="1:4" ht="12.75" customHeight="1">
      <c r="A362" s="336" t="s">
        <v>923</v>
      </c>
      <c r="B362" s="340" t="s">
        <v>1660</v>
      </c>
      <c r="C362" s="295"/>
      <c r="D362" s="295"/>
    </row>
    <row r="363" spans="1:4" ht="12.75" customHeight="1">
      <c r="A363" s="336" t="s">
        <v>924</v>
      </c>
      <c r="B363" s="340" t="s">
        <v>1659</v>
      </c>
      <c r="C363" s="295"/>
      <c r="D363" s="295"/>
    </row>
    <row r="364" spans="1:4" ht="12.75" customHeight="1">
      <c r="A364" s="336" t="s">
        <v>925</v>
      </c>
      <c r="B364" s="340" t="s">
        <v>1658</v>
      </c>
      <c r="C364" s="295"/>
      <c r="D364" s="295"/>
    </row>
    <row r="365" spans="1:4" ht="12.75" customHeight="1">
      <c r="A365" s="336" t="s">
        <v>926</v>
      </c>
      <c r="B365" s="340" t="s">
        <v>1657</v>
      </c>
      <c r="C365" s="295">
        <v>2</v>
      </c>
      <c r="D365" s="295">
        <v>2</v>
      </c>
    </row>
    <row r="366" spans="1:4" ht="12.75" customHeight="1">
      <c r="A366" s="336" t="s">
        <v>927</v>
      </c>
      <c r="B366" s="340" t="s">
        <v>1656</v>
      </c>
      <c r="C366" s="295">
        <v>4</v>
      </c>
      <c r="D366" s="295">
        <v>4</v>
      </c>
    </row>
    <row r="367" spans="1:4" ht="12.75" customHeight="1">
      <c r="A367" s="336" t="s">
        <v>928</v>
      </c>
      <c r="B367" s="340" t="s">
        <v>929</v>
      </c>
      <c r="C367" s="295"/>
      <c r="D367" s="295"/>
    </row>
    <row r="368" spans="1:4" ht="12.75" customHeight="1">
      <c r="A368" s="336" t="s">
        <v>930</v>
      </c>
      <c r="B368" s="340" t="s">
        <v>931</v>
      </c>
      <c r="C368" s="295"/>
      <c r="D368" s="295"/>
    </row>
    <row r="369" spans="1:4" ht="12.75" customHeight="1">
      <c r="A369" s="336" t="s">
        <v>932</v>
      </c>
      <c r="B369" s="343" t="s">
        <v>933</v>
      </c>
      <c r="C369" s="295"/>
      <c r="D369" s="295"/>
    </row>
    <row r="370" spans="1:4" ht="12.75" customHeight="1">
      <c r="A370" s="336" t="s">
        <v>934</v>
      </c>
      <c r="B370" s="343" t="s">
        <v>935</v>
      </c>
      <c r="C370" s="295"/>
      <c r="D370" s="295"/>
    </row>
    <row r="371" spans="1:4" ht="12.75" customHeight="1">
      <c r="A371" s="336" t="s">
        <v>936</v>
      </c>
      <c r="B371" s="340" t="s">
        <v>937</v>
      </c>
      <c r="C371" s="295">
        <v>4</v>
      </c>
      <c r="D371" s="295">
        <v>4</v>
      </c>
    </row>
    <row r="372" spans="1:4" ht="12.75" customHeight="1">
      <c r="A372" s="336" t="s">
        <v>938</v>
      </c>
      <c r="B372" s="343" t="s">
        <v>939</v>
      </c>
      <c r="C372" s="295">
        <v>2</v>
      </c>
      <c r="D372" s="295">
        <v>2</v>
      </c>
    </row>
    <row r="373" spans="1:4" ht="12.75" customHeight="1">
      <c r="A373" s="336" t="s">
        <v>940</v>
      </c>
      <c r="B373" s="343" t="s">
        <v>941</v>
      </c>
      <c r="C373" s="295">
        <v>2</v>
      </c>
      <c r="D373" s="295">
        <v>2</v>
      </c>
    </row>
    <row r="374" spans="1:4" ht="12.75" customHeight="1">
      <c r="A374" s="336" t="s">
        <v>942</v>
      </c>
      <c r="B374" s="340" t="s">
        <v>943</v>
      </c>
      <c r="C374" s="295"/>
      <c r="D374" s="295"/>
    </row>
    <row r="375" spans="1:4" ht="12.75" customHeight="1">
      <c r="A375" s="336" t="s">
        <v>944</v>
      </c>
      <c r="B375" s="340" t="s">
        <v>945</v>
      </c>
      <c r="C375" s="295">
        <v>2</v>
      </c>
      <c r="D375" s="295">
        <v>2</v>
      </c>
    </row>
    <row r="376" spans="1:4" ht="12.75" customHeight="1">
      <c r="A376" s="336" t="s">
        <v>946</v>
      </c>
      <c r="B376" s="340" t="s">
        <v>1655</v>
      </c>
      <c r="C376" s="295"/>
      <c r="D376" s="295"/>
    </row>
    <row r="377" spans="1:4" ht="12.75" customHeight="1">
      <c r="A377" s="336" t="s">
        <v>947</v>
      </c>
      <c r="B377" s="343" t="s">
        <v>948</v>
      </c>
      <c r="C377" s="295"/>
      <c r="D377" s="295"/>
    </row>
    <row r="378" spans="1:4" ht="12.75" customHeight="1">
      <c r="A378" s="336" t="s">
        <v>949</v>
      </c>
      <c r="B378" s="343" t="s">
        <v>950</v>
      </c>
      <c r="C378" s="295"/>
      <c r="D378" s="295"/>
    </row>
    <row r="379" spans="1:4" ht="12.75" customHeight="1">
      <c r="A379" s="336" t="s">
        <v>951</v>
      </c>
      <c r="B379" s="343" t="s">
        <v>952</v>
      </c>
      <c r="C379" s="295"/>
      <c r="D379" s="295"/>
    </row>
    <row r="380" spans="1:4" ht="12.75" customHeight="1">
      <c r="A380" s="336" t="s">
        <v>953</v>
      </c>
      <c r="B380" s="340" t="s">
        <v>1654</v>
      </c>
      <c r="C380" s="295">
        <v>2</v>
      </c>
      <c r="D380" s="295">
        <v>2</v>
      </c>
    </row>
    <row r="381" spans="1:4" ht="12.75" customHeight="1">
      <c r="A381" s="336" t="s">
        <v>954</v>
      </c>
      <c r="B381" s="340" t="s">
        <v>1653</v>
      </c>
      <c r="C381" s="295">
        <v>12</v>
      </c>
      <c r="D381" s="295">
        <v>12</v>
      </c>
    </row>
    <row r="382" spans="1:4" ht="12.75" customHeight="1">
      <c r="A382" s="336" t="s">
        <v>955</v>
      </c>
      <c r="B382" s="340" t="s">
        <v>1652</v>
      </c>
      <c r="C382" s="295"/>
      <c r="D382" s="295"/>
    </row>
    <row r="383" spans="1:4" ht="12.75" customHeight="1">
      <c r="A383" s="336" t="s">
        <v>956</v>
      </c>
      <c r="B383" s="340" t="s">
        <v>1651</v>
      </c>
      <c r="C383" s="295"/>
      <c r="D383" s="295"/>
    </row>
    <row r="384" spans="1:4" ht="12.75" customHeight="1">
      <c r="A384" s="336" t="s">
        <v>957</v>
      </c>
      <c r="B384" s="340" t="s">
        <v>958</v>
      </c>
      <c r="C384" s="295"/>
      <c r="D384" s="295"/>
    </row>
    <row r="385" spans="1:4" ht="12.75" customHeight="1">
      <c r="A385" s="336" t="s">
        <v>959</v>
      </c>
      <c r="B385" s="340" t="s">
        <v>960</v>
      </c>
      <c r="C385" s="295"/>
      <c r="D385" s="295"/>
    </row>
    <row r="386" spans="1:4" ht="12.75" customHeight="1">
      <c r="A386" s="336" t="s">
        <v>961</v>
      </c>
      <c r="B386" s="340" t="s">
        <v>962</v>
      </c>
      <c r="C386" s="295"/>
      <c r="D386" s="295"/>
    </row>
    <row r="387" spans="1:4" ht="12.75" customHeight="1">
      <c r="A387" s="336" t="s">
        <v>963</v>
      </c>
      <c r="B387" s="340" t="s">
        <v>964</v>
      </c>
      <c r="C387" s="295"/>
      <c r="D387" s="295"/>
    </row>
    <row r="388" spans="1:4" ht="12.75" customHeight="1">
      <c r="A388" s="336" t="s">
        <v>965</v>
      </c>
      <c r="B388" s="340" t="s">
        <v>966</v>
      </c>
      <c r="C388" s="295"/>
      <c r="D388" s="295"/>
    </row>
    <row r="389" spans="1:4" ht="12.75" customHeight="1">
      <c r="A389" s="336" t="s">
        <v>967</v>
      </c>
      <c r="B389" s="340" t="s">
        <v>968</v>
      </c>
      <c r="C389" s="295"/>
      <c r="D389" s="295"/>
    </row>
    <row r="390" spans="1:4" ht="12.75" customHeight="1">
      <c r="A390" s="336" t="s">
        <v>969</v>
      </c>
      <c r="B390" s="340" t="s">
        <v>1650</v>
      </c>
      <c r="C390" s="295"/>
      <c r="D390" s="295"/>
    </row>
    <row r="391" spans="1:4" ht="12.75" customHeight="1">
      <c r="A391" s="336" t="s">
        <v>970</v>
      </c>
      <c r="B391" s="340" t="s">
        <v>971</v>
      </c>
      <c r="C391" s="295">
        <v>8</v>
      </c>
      <c r="D391" s="295">
        <v>8</v>
      </c>
    </row>
    <row r="392" spans="1:4" ht="12.75" customHeight="1">
      <c r="A392" s="336" t="s">
        <v>972</v>
      </c>
      <c r="B392" s="343" t="s">
        <v>973</v>
      </c>
      <c r="C392" s="295"/>
      <c r="D392" s="295"/>
    </row>
    <row r="393" spans="1:4" ht="12.75" customHeight="1">
      <c r="A393" s="336" t="s">
        <v>974</v>
      </c>
      <c r="B393" s="343" t="s">
        <v>975</v>
      </c>
      <c r="C393" s="295">
        <v>2</v>
      </c>
      <c r="D393" s="295">
        <v>2</v>
      </c>
    </row>
    <row r="394" spans="1:4" ht="12.75" customHeight="1">
      <c r="A394" s="336" t="s">
        <v>976</v>
      </c>
      <c r="B394" s="343" t="s">
        <v>1649</v>
      </c>
      <c r="C394" s="295">
        <v>2</v>
      </c>
      <c r="D394" s="295">
        <v>2</v>
      </c>
    </row>
    <row r="395" spans="1:4" ht="12.75" customHeight="1">
      <c r="A395" s="336" t="s">
        <v>977</v>
      </c>
      <c r="B395" s="343" t="s">
        <v>1648</v>
      </c>
      <c r="C395" s="295"/>
      <c r="D395" s="295"/>
    </row>
    <row r="396" spans="1:4" ht="12.75" customHeight="1">
      <c r="A396" s="336" t="s">
        <v>978</v>
      </c>
      <c r="B396" s="340" t="s">
        <v>1647</v>
      </c>
      <c r="C396" s="295"/>
      <c r="D396" s="295"/>
    </row>
    <row r="397" spans="1:4" ht="12.75" customHeight="1">
      <c r="A397" s="336" t="s">
        <v>979</v>
      </c>
      <c r="B397" s="340" t="s">
        <v>1646</v>
      </c>
      <c r="C397" s="295">
        <v>4</v>
      </c>
      <c r="D397" s="295">
        <v>4</v>
      </c>
    </row>
    <row r="398" spans="1:4">
      <c r="A398" s="336" t="s">
        <v>980</v>
      </c>
      <c r="B398" s="340" t="s">
        <v>1795</v>
      </c>
      <c r="C398" s="295"/>
      <c r="D398" s="295"/>
    </row>
    <row r="399" spans="1:4">
      <c r="A399" s="336" t="s">
        <v>981</v>
      </c>
      <c r="B399" s="340" t="s">
        <v>1796</v>
      </c>
      <c r="C399" s="295">
        <v>6</v>
      </c>
      <c r="D399" s="295">
        <v>6</v>
      </c>
    </row>
    <row r="400" spans="1:4" ht="12.75" customHeight="1">
      <c r="A400" s="336" t="s">
        <v>982</v>
      </c>
      <c r="B400" s="340" t="s">
        <v>983</v>
      </c>
      <c r="C400" s="295">
        <v>4</v>
      </c>
      <c r="D400" s="295">
        <v>4</v>
      </c>
    </row>
    <row r="401" spans="1:4" ht="12.75" customHeight="1">
      <c r="A401" s="336" t="s">
        <v>984</v>
      </c>
      <c r="B401" s="340" t="s">
        <v>985</v>
      </c>
      <c r="C401" s="295">
        <v>4</v>
      </c>
      <c r="D401" s="295">
        <v>4</v>
      </c>
    </row>
    <row r="402" spans="1:4" ht="12.75" customHeight="1">
      <c r="A402" s="336" t="s">
        <v>986</v>
      </c>
      <c r="B402" s="340" t="s">
        <v>987</v>
      </c>
      <c r="C402" s="295"/>
      <c r="D402" s="295"/>
    </row>
    <row r="403" spans="1:4" ht="12.75" customHeight="1">
      <c r="A403" s="336" t="s">
        <v>988</v>
      </c>
      <c r="B403" s="340" t="s">
        <v>989</v>
      </c>
      <c r="C403" s="295"/>
      <c r="D403" s="295"/>
    </row>
    <row r="404" spans="1:4" ht="12.75" customHeight="1">
      <c r="A404" s="336" t="s">
        <v>990</v>
      </c>
      <c r="B404" s="340" t="s">
        <v>991</v>
      </c>
      <c r="C404" s="295">
        <v>20</v>
      </c>
      <c r="D404" s="295">
        <v>20</v>
      </c>
    </row>
    <row r="405" spans="1:4" ht="12.75" customHeight="1">
      <c r="A405" s="336" t="s">
        <v>992</v>
      </c>
      <c r="B405" s="340" t="s">
        <v>993</v>
      </c>
      <c r="C405" s="295">
        <v>20</v>
      </c>
      <c r="D405" s="295">
        <v>20</v>
      </c>
    </row>
    <row r="406" spans="1:4" ht="12.75" customHeight="1">
      <c r="A406" s="336" t="s">
        <v>994</v>
      </c>
      <c r="B406" s="340" t="s">
        <v>995</v>
      </c>
      <c r="C406" s="295">
        <v>12</v>
      </c>
      <c r="D406" s="295">
        <v>12</v>
      </c>
    </row>
    <row r="407" spans="1:4" ht="12.75" customHeight="1">
      <c r="A407" s="336" t="s">
        <v>996</v>
      </c>
      <c r="B407" s="340" t="s">
        <v>1645</v>
      </c>
      <c r="C407" s="295">
        <v>4</v>
      </c>
      <c r="D407" s="295">
        <v>4</v>
      </c>
    </row>
    <row r="408" spans="1:4" ht="12.75" customHeight="1">
      <c r="A408" s="336" t="s">
        <v>997</v>
      </c>
      <c r="B408" s="340" t="s">
        <v>1644</v>
      </c>
      <c r="C408" s="295">
        <v>26</v>
      </c>
      <c r="D408" s="295">
        <v>26</v>
      </c>
    </row>
    <row r="409" spans="1:4" ht="12.75" customHeight="1">
      <c r="A409" s="336" t="s">
        <v>998</v>
      </c>
      <c r="B409" s="337" t="s">
        <v>999</v>
      </c>
      <c r="C409" s="295"/>
      <c r="D409" s="295"/>
    </row>
    <row r="410" spans="1:4" ht="12.75" customHeight="1">
      <c r="A410" s="336" t="s">
        <v>1000</v>
      </c>
      <c r="B410" s="337" t="s">
        <v>1001</v>
      </c>
      <c r="C410" s="295">
        <v>8</v>
      </c>
      <c r="D410" s="295">
        <v>8</v>
      </c>
    </row>
    <row r="411" spans="1:4" ht="12.75" customHeight="1">
      <c r="A411" s="336" t="s">
        <v>1002</v>
      </c>
      <c r="B411" s="337" t="s">
        <v>1643</v>
      </c>
      <c r="C411" s="295"/>
      <c r="D411" s="295"/>
    </row>
    <row r="412" spans="1:4" ht="12.75" customHeight="1">
      <c r="A412" s="336" t="s">
        <v>1003</v>
      </c>
      <c r="B412" s="337" t="s">
        <v>1642</v>
      </c>
      <c r="C412" s="295">
        <v>6</v>
      </c>
      <c r="D412" s="295">
        <v>6</v>
      </c>
    </row>
    <row r="413" spans="1:4" ht="12.75" customHeight="1">
      <c r="A413" s="336" t="s">
        <v>1004</v>
      </c>
      <c r="B413" s="337" t="s">
        <v>1005</v>
      </c>
      <c r="C413" s="295"/>
      <c r="D413" s="295"/>
    </row>
    <row r="414" spans="1:4" ht="12.75" customHeight="1">
      <c r="A414" s="336" t="s">
        <v>1006</v>
      </c>
      <c r="B414" s="337" t="s">
        <v>1007</v>
      </c>
      <c r="C414" s="295">
        <v>10</v>
      </c>
      <c r="D414" s="295">
        <v>10</v>
      </c>
    </row>
    <row r="415" spans="1:4" ht="12.75" customHeight="1">
      <c r="A415" s="336" t="s">
        <v>1008</v>
      </c>
      <c r="B415" s="346" t="s">
        <v>1009</v>
      </c>
      <c r="C415" s="295">
        <v>12</v>
      </c>
      <c r="D415" s="295">
        <v>12</v>
      </c>
    </row>
    <row r="416" spans="1:4" ht="12.75" customHeight="1">
      <c r="A416" s="336" t="s">
        <v>1010</v>
      </c>
      <c r="B416" s="337" t="s">
        <v>1641</v>
      </c>
      <c r="C416" s="295">
        <v>6</v>
      </c>
      <c r="D416" s="295">
        <v>6</v>
      </c>
    </row>
    <row r="417" spans="1:4" ht="12.75" customHeight="1">
      <c r="A417" s="336" t="s">
        <v>1011</v>
      </c>
      <c r="B417" s="337" t="s">
        <v>1640</v>
      </c>
      <c r="C417" s="295">
        <v>34</v>
      </c>
      <c r="D417" s="295">
        <v>34</v>
      </c>
    </row>
    <row r="418" spans="1:4" ht="12.75" customHeight="1">
      <c r="A418" s="336" t="s">
        <v>1012</v>
      </c>
      <c r="B418" s="337" t="s">
        <v>1639</v>
      </c>
      <c r="C418" s="295"/>
      <c r="D418" s="295"/>
    </row>
    <row r="419" spans="1:4" ht="12.75" customHeight="1">
      <c r="A419" s="336" t="s">
        <v>1013</v>
      </c>
      <c r="B419" s="337" t="s">
        <v>1638</v>
      </c>
      <c r="C419" s="295">
        <v>8</v>
      </c>
      <c r="D419" s="295">
        <v>8</v>
      </c>
    </row>
    <row r="420" spans="1:4" ht="12.75" customHeight="1">
      <c r="A420" s="336" t="s">
        <v>1014</v>
      </c>
      <c r="B420" s="337" t="s">
        <v>1015</v>
      </c>
      <c r="C420" s="295"/>
      <c r="D420" s="295"/>
    </row>
    <row r="421" spans="1:4" ht="12.75" customHeight="1">
      <c r="A421" s="336" t="s">
        <v>1016</v>
      </c>
      <c r="B421" s="337" t="s">
        <v>1017</v>
      </c>
      <c r="C421" s="295">
        <v>6</v>
      </c>
      <c r="D421" s="295">
        <v>6</v>
      </c>
    </row>
    <row r="422" spans="1:4" ht="12.75" customHeight="1">
      <c r="A422" s="336" t="s">
        <v>1018</v>
      </c>
      <c r="B422" s="337" t="s">
        <v>1019</v>
      </c>
      <c r="C422" s="295">
        <v>2</v>
      </c>
      <c r="D422" s="295">
        <v>2</v>
      </c>
    </row>
    <row r="423" spans="1:4" ht="12.75" customHeight="1">
      <c r="A423" s="336" t="s">
        <v>1020</v>
      </c>
      <c r="B423" s="337" t="s">
        <v>1021</v>
      </c>
      <c r="C423" s="295">
        <v>74</v>
      </c>
      <c r="D423" s="295">
        <v>74</v>
      </c>
    </row>
    <row r="424" spans="1:4" ht="12.75" customHeight="1">
      <c r="A424" s="336" t="s">
        <v>1022</v>
      </c>
      <c r="B424" s="337" t="s">
        <v>1023</v>
      </c>
      <c r="C424" s="295"/>
      <c r="D424" s="295"/>
    </row>
    <row r="425" spans="1:4" ht="12.75" customHeight="1">
      <c r="A425" s="336" t="s">
        <v>1024</v>
      </c>
      <c r="B425" s="337" t="s">
        <v>1025</v>
      </c>
      <c r="C425" s="295">
        <v>16</v>
      </c>
      <c r="D425" s="295">
        <v>16</v>
      </c>
    </row>
    <row r="426" spans="1:4" ht="18.75" customHeight="1">
      <c r="A426" s="335">
        <v>9</v>
      </c>
      <c r="B426" s="342" t="s">
        <v>1026</v>
      </c>
      <c r="C426" s="334"/>
      <c r="D426" s="334"/>
    </row>
    <row r="427" spans="1:4" ht="12.75" customHeight="1">
      <c r="A427" s="336" t="s">
        <v>1027</v>
      </c>
      <c r="B427" s="346" t="s">
        <v>1028</v>
      </c>
      <c r="C427" s="295"/>
      <c r="D427" s="295"/>
    </row>
    <row r="428" spans="1:4" ht="12.75" customHeight="1">
      <c r="A428" s="336" t="s">
        <v>1029</v>
      </c>
      <c r="B428" s="346" t="s">
        <v>1030</v>
      </c>
      <c r="C428" s="295"/>
      <c r="D428" s="295"/>
    </row>
    <row r="429" spans="1:4" ht="12.75" customHeight="1">
      <c r="A429" s="336" t="s">
        <v>1031</v>
      </c>
      <c r="B429" s="346" t="s">
        <v>1032</v>
      </c>
      <c r="C429" s="295">
        <v>16</v>
      </c>
      <c r="D429" s="295">
        <v>16</v>
      </c>
    </row>
    <row r="430" spans="1:4" ht="12.75" customHeight="1">
      <c r="A430" s="336" t="s">
        <v>1033</v>
      </c>
      <c r="B430" s="338" t="s">
        <v>1034</v>
      </c>
      <c r="C430" s="295">
        <v>20</v>
      </c>
      <c r="D430" s="295">
        <v>20</v>
      </c>
    </row>
    <row r="431" spans="1:4" ht="12.75" customHeight="1">
      <c r="A431" s="336" t="s">
        <v>1035</v>
      </c>
      <c r="B431" s="337" t="s">
        <v>1637</v>
      </c>
      <c r="C431" s="295"/>
      <c r="D431" s="295"/>
    </row>
    <row r="432" spans="1:4" ht="12.75" customHeight="1">
      <c r="A432" s="336" t="s">
        <v>1036</v>
      </c>
      <c r="B432" s="337" t="s">
        <v>1636</v>
      </c>
      <c r="C432" s="295">
        <v>8</v>
      </c>
      <c r="D432" s="295">
        <v>8</v>
      </c>
    </row>
    <row r="433" spans="1:4" ht="12.75" customHeight="1">
      <c r="A433" s="336" t="s">
        <v>1037</v>
      </c>
      <c r="B433" s="337" t="s">
        <v>1038</v>
      </c>
      <c r="C433" s="295">
        <v>12</v>
      </c>
      <c r="D433" s="295">
        <v>12</v>
      </c>
    </row>
    <row r="434" spans="1:4" ht="12.75" customHeight="1">
      <c r="A434" s="336" t="s">
        <v>1039</v>
      </c>
      <c r="B434" s="337" t="s">
        <v>1040</v>
      </c>
      <c r="C434" s="295"/>
      <c r="D434" s="295"/>
    </row>
    <row r="435" spans="1:4" ht="12.75" customHeight="1">
      <c r="A435" s="336" t="s">
        <v>1041</v>
      </c>
      <c r="B435" s="337" t="s">
        <v>1042</v>
      </c>
      <c r="C435" s="295">
        <v>106</v>
      </c>
      <c r="D435" s="295">
        <v>106</v>
      </c>
    </row>
    <row r="436" spans="1:4" ht="12.75" customHeight="1">
      <c r="A436" s="336" t="s">
        <v>1043</v>
      </c>
      <c r="B436" s="337" t="s">
        <v>1044</v>
      </c>
      <c r="C436" s="295"/>
      <c r="D436" s="295"/>
    </row>
    <row r="437" spans="1:4" ht="12.75" customHeight="1">
      <c r="A437" s="336" t="s">
        <v>1045</v>
      </c>
      <c r="B437" s="337" t="s">
        <v>1046</v>
      </c>
      <c r="C437" s="295"/>
      <c r="D437" s="295"/>
    </row>
    <row r="438" spans="1:4" ht="12.75" customHeight="1">
      <c r="A438" s="336" t="s">
        <v>1047</v>
      </c>
      <c r="B438" s="337" t="s">
        <v>1048</v>
      </c>
      <c r="C438" s="295"/>
      <c r="D438" s="295"/>
    </row>
    <row r="439" spans="1:4" ht="12.75" customHeight="1">
      <c r="A439" s="336" t="s">
        <v>1049</v>
      </c>
      <c r="B439" s="337" t="s">
        <v>1635</v>
      </c>
      <c r="C439" s="295"/>
      <c r="D439" s="295"/>
    </row>
    <row r="440" spans="1:4" ht="12.75" customHeight="1">
      <c r="A440" s="336" t="s">
        <v>1050</v>
      </c>
      <c r="B440" s="337" t="s">
        <v>1634</v>
      </c>
      <c r="C440" s="295"/>
      <c r="D440" s="295"/>
    </row>
    <row r="441" spans="1:4" ht="12.75" customHeight="1">
      <c r="A441" s="336" t="s">
        <v>1051</v>
      </c>
      <c r="B441" s="337" t="s">
        <v>1052</v>
      </c>
      <c r="C441" s="295"/>
      <c r="D441" s="295"/>
    </row>
    <row r="442" spans="1:4" ht="12.75" customHeight="1">
      <c r="A442" s="336" t="s">
        <v>1053</v>
      </c>
      <c r="B442" s="337" t="s">
        <v>1054</v>
      </c>
      <c r="C442" s="295">
        <v>2</v>
      </c>
      <c r="D442" s="295">
        <v>2</v>
      </c>
    </row>
    <row r="443" spans="1:4" ht="12.75" customHeight="1">
      <c r="A443" s="336" t="s">
        <v>1055</v>
      </c>
      <c r="B443" s="337" t="s">
        <v>1056</v>
      </c>
      <c r="C443" s="295">
        <v>4</v>
      </c>
      <c r="D443" s="295">
        <v>4</v>
      </c>
    </row>
    <row r="444" spans="1:4" ht="12.75" customHeight="1">
      <c r="A444" s="336" t="s">
        <v>1057</v>
      </c>
      <c r="B444" s="337" t="s">
        <v>1633</v>
      </c>
      <c r="C444" s="295">
        <v>2</v>
      </c>
      <c r="D444" s="295">
        <v>2</v>
      </c>
    </row>
    <row r="445" spans="1:4" ht="12.75" customHeight="1">
      <c r="A445" s="336" t="s">
        <v>1058</v>
      </c>
      <c r="B445" s="337" t="s">
        <v>1632</v>
      </c>
      <c r="C445" s="295">
        <v>86</v>
      </c>
      <c r="D445" s="295">
        <v>86</v>
      </c>
    </row>
    <row r="446" spans="1:4" ht="12.75" customHeight="1">
      <c r="A446" s="336" t="s">
        <v>1059</v>
      </c>
      <c r="B446" s="337" t="s">
        <v>1631</v>
      </c>
      <c r="C446" s="295">
        <v>142</v>
      </c>
      <c r="D446" s="295">
        <v>142</v>
      </c>
    </row>
    <row r="447" spans="1:4" ht="12.75" customHeight="1">
      <c r="A447" s="336" t="s">
        <v>1060</v>
      </c>
      <c r="B447" s="346" t="s">
        <v>1630</v>
      </c>
      <c r="C447" s="295"/>
      <c r="D447" s="295"/>
    </row>
    <row r="448" spans="1:4" ht="12.75" customHeight="1">
      <c r="A448" s="336" t="s">
        <v>1061</v>
      </c>
      <c r="B448" s="346" t="s">
        <v>1629</v>
      </c>
      <c r="C448" s="295">
        <v>6</v>
      </c>
      <c r="D448" s="295">
        <v>6</v>
      </c>
    </row>
    <row r="449" spans="1:4" ht="12.75" customHeight="1">
      <c r="A449" s="336" t="s">
        <v>1062</v>
      </c>
      <c r="B449" s="337" t="s">
        <v>1063</v>
      </c>
      <c r="C449" s="295">
        <v>12</v>
      </c>
      <c r="D449" s="295">
        <v>12</v>
      </c>
    </row>
    <row r="450" spans="1:4" ht="12.75" customHeight="1">
      <c r="A450" s="336" t="s">
        <v>1064</v>
      </c>
      <c r="B450" s="337" t="s">
        <v>1065</v>
      </c>
      <c r="C450" s="295">
        <v>34</v>
      </c>
      <c r="D450" s="295">
        <v>34</v>
      </c>
    </row>
    <row r="451" spans="1:4" ht="12.75" customHeight="1">
      <c r="A451" s="336" t="s">
        <v>1066</v>
      </c>
      <c r="B451" s="337" t="s">
        <v>1067</v>
      </c>
      <c r="C451" s="295">
        <v>6</v>
      </c>
      <c r="D451" s="295">
        <v>6</v>
      </c>
    </row>
    <row r="452" spans="1:4" ht="12.75" customHeight="1">
      <c r="A452" s="336" t="s">
        <v>1068</v>
      </c>
      <c r="B452" s="337" t="s">
        <v>1069</v>
      </c>
      <c r="C452" s="295">
        <v>78</v>
      </c>
      <c r="D452" s="295">
        <v>78</v>
      </c>
    </row>
    <row r="453" spans="1:4" ht="12.75" customHeight="1">
      <c r="A453" s="336" t="s">
        <v>1070</v>
      </c>
      <c r="B453" s="337" t="s">
        <v>1071</v>
      </c>
      <c r="C453" s="295">
        <v>40</v>
      </c>
      <c r="D453" s="295">
        <v>40</v>
      </c>
    </row>
    <row r="454" spans="1:4" ht="12.75" customHeight="1">
      <c r="A454" s="336" t="s">
        <v>1072</v>
      </c>
      <c r="B454" s="337" t="s">
        <v>1628</v>
      </c>
      <c r="C454" s="295">
        <v>44</v>
      </c>
      <c r="D454" s="295">
        <v>44</v>
      </c>
    </row>
    <row r="455" spans="1:4" ht="12.75" customHeight="1">
      <c r="A455" s="336" t="s">
        <v>1073</v>
      </c>
      <c r="B455" s="337" t="s">
        <v>1627</v>
      </c>
      <c r="C455" s="295">
        <v>2</v>
      </c>
      <c r="D455" s="295">
        <v>2</v>
      </c>
    </row>
    <row r="456" spans="1:4" ht="12.75" customHeight="1">
      <c r="A456" s="336" t="s">
        <v>1074</v>
      </c>
      <c r="B456" s="337" t="s">
        <v>1626</v>
      </c>
      <c r="C456" s="295"/>
      <c r="D456" s="295"/>
    </row>
    <row r="457" spans="1:4" ht="12.75" customHeight="1">
      <c r="A457" s="336" t="s">
        <v>1075</v>
      </c>
      <c r="B457" s="337" t="s">
        <v>1625</v>
      </c>
      <c r="C457" s="295"/>
      <c r="D457" s="295"/>
    </row>
    <row r="458" spans="1:4" ht="12.75" customHeight="1">
      <c r="A458" s="336" t="s">
        <v>1076</v>
      </c>
      <c r="B458" s="337" t="s">
        <v>1077</v>
      </c>
      <c r="C458" s="295"/>
      <c r="D458" s="295"/>
    </row>
    <row r="459" spans="1:4" ht="12.75" customHeight="1">
      <c r="A459" s="336" t="s">
        <v>1078</v>
      </c>
      <c r="B459" s="337" t="s">
        <v>1079</v>
      </c>
      <c r="C459" s="295">
        <v>2</v>
      </c>
      <c r="D459" s="295">
        <v>2</v>
      </c>
    </row>
    <row r="460" spans="1:4" ht="12.75" customHeight="1">
      <c r="A460" s="336" t="s">
        <v>1080</v>
      </c>
      <c r="B460" s="337" t="s">
        <v>1624</v>
      </c>
      <c r="C460" s="295">
        <v>4</v>
      </c>
      <c r="D460" s="295">
        <v>4</v>
      </c>
    </row>
    <row r="461" spans="1:4" ht="22.5" customHeight="1">
      <c r="A461" s="335">
        <v>10</v>
      </c>
      <c r="B461" s="342" t="s">
        <v>1081</v>
      </c>
      <c r="C461" s="334"/>
      <c r="D461" s="334"/>
    </row>
    <row r="462" spans="1:4" ht="12.75" customHeight="1">
      <c r="A462" s="336" t="s">
        <v>1082</v>
      </c>
      <c r="B462" s="337" t="s">
        <v>1623</v>
      </c>
      <c r="C462" s="295"/>
      <c r="D462" s="295"/>
    </row>
    <row r="463" spans="1:4" ht="12.75" customHeight="1">
      <c r="A463" s="336" t="s">
        <v>1083</v>
      </c>
      <c r="B463" s="337" t="s">
        <v>1622</v>
      </c>
      <c r="C463" s="295"/>
      <c r="D463" s="295"/>
    </row>
    <row r="464" spans="1:4" ht="12.75" customHeight="1">
      <c r="A464" s="336" t="s">
        <v>1084</v>
      </c>
      <c r="B464" s="346" t="s">
        <v>1621</v>
      </c>
      <c r="C464" s="295"/>
      <c r="D464" s="295"/>
    </row>
    <row r="465" spans="1:4" ht="12.75" customHeight="1">
      <c r="A465" s="336" t="s">
        <v>1085</v>
      </c>
      <c r="B465" s="346" t="s">
        <v>1620</v>
      </c>
      <c r="C465" s="295"/>
      <c r="D465" s="295"/>
    </row>
    <row r="466" spans="1:4" ht="12.75" customHeight="1">
      <c r="A466" s="336" t="s">
        <v>1086</v>
      </c>
      <c r="B466" s="337" t="s">
        <v>1087</v>
      </c>
      <c r="C466" s="295"/>
      <c r="D466" s="295"/>
    </row>
    <row r="467" spans="1:4" ht="12.75" customHeight="1">
      <c r="A467" s="336" t="s">
        <v>1088</v>
      </c>
      <c r="B467" s="346" t="s">
        <v>1619</v>
      </c>
      <c r="C467" s="295"/>
      <c r="D467" s="295"/>
    </row>
    <row r="468" spans="1:4" ht="12.75" customHeight="1">
      <c r="A468" s="336" t="s">
        <v>1089</v>
      </c>
      <c r="B468" s="346" t="s">
        <v>1618</v>
      </c>
      <c r="C468" s="295"/>
      <c r="D468" s="295"/>
    </row>
    <row r="469" spans="1:4" ht="12.75" customHeight="1">
      <c r="A469" s="336" t="s">
        <v>1090</v>
      </c>
      <c r="B469" s="346" t="s">
        <v>1091</v>
      </c>
      <c r="C469" s="295"/>
      <c r="D469" s="295"/>
    </row>
    <row r="470" spans="1:4" ht="12.75" customHeight="1">
      <c r="A470" s="336" t="s">
        <v>1092</v>
      </c>
      <c r="B470" s="346" t="s">
        <v>1093</v>
      </c>
      <c r="C470" s="295"/>
      <c r="D470" s="295"/>
    </row>
    <row r="471" spans="1:4" ht="12.75" customHeight="1">
      <c r="A471" s="336" t="s">
        <v>1094</v>
      </c>
      <c r="B471" s="346" t="s">
        <v>1617</v>
      </c>
      <c r="C471" s="295"/>
      <c r="D471" s="295"/>
    </row>
    <row r="472" spans="1:4" ht="12.75" customHeight="1">
      <c r="A472" s="336" t="s">
        <v>1095</v>
      </c>
      <c r="B472" s="346" t="s">
        <v>1616</v>
      </c>
      <c r="C472" s="295"/>
      <c r="D472" s="295"/>
    </row>
    <row r="473" spans="1:4" ht="12.75" customHeight="1">
      <c r="A473" s="336" t="s">
        <v>1096</v>
      </c>
      <c r="B473" s="337" t="s">
        <v>1615</v>
      </c>
      <c r="C473" s="295"/>
      <c r="D473" s="295"/>
    </row>
    <row r="474" spans="1:4" ht="12.75" customHeight="1">
      <c r="A474" s="336" t="s">
        <v>1097</v>
      </c>
      <c r="B474" s="337" t="s">
        <v>1098</v>
      </c>
      <c r="C474" s="295"/>
      <c r="D474" s="295"/>
    </row>
    <row r="475" spans="1:4" ht="12.75" customHeight="1">
      <c r="A475" s="336" t="s">
        <v>1099</v>
      </c>
      <c r="B475" s="346" t="s">
        <v>1100</v>
      </c>
      <c r="C475" s="295"/>
      <c r="D475" s="295"/>
    </row>
    <row r="476" spans="1:4" ht="12.75" customHeight="1">
      <c r="A476" s="336" t="s">
        <v>1101</v>
      </c>
      <c r="B476" s="346" t="s">
        <v>1102</v>
      </c>
      <c r="C476" s="295"/>
      <c r="D476" s="295"/>
    </row>
    <row r="477" spans="1:4" ht="12.75" customHeight="1">
      <c r="A477" s="336" t="s">
        <v>1103</v>
      </c>
      <c r="B477" s="346" t="s">
        <v>1104</v>
      </c>
      <c r="C477" s="295"/>
      <c r="D477" s="295"/>
    </row>
    <row r="478" spans="1:4" ht="12.75" customHeight="1">
      <c r="A478" s="336" t="s">
        <v>1105</v>
      </c>
      <c r="B478" s="346" t="s">
        <v>1106</v>
      </c>
      <c r="C478" s="295"/>
      <c r="D478" s="295"/>
    </row>
    <row r="479" spans="1:4" ht="12.75" customHeight="1">
      <c r="A479" s="336" t="s">
        <v>1107</v>
      </c>
      <c r="B479" s="346" t="s">
        <v>1108</v>
      </c>
      <c r="C479" s="295">
        <v>8</v>
      </c>
      <c r="D479" s="295">
        <v>8</v>
      </c>
    </row>
    <row r="480" spans="1:4" ht="12.75" customHeight="1">
      <c r="A480" s="336" t="s">
        <v>1109</v>
      </c>
      <c r="B480" s="346" t="s">
        <v>1614</v>
      </c>
      <c r="C480" s="295"/>
      <c r="D480" s="295"/>
    </row>
    <row r="481" spans="1:4" ht="12.75" customHeight="1">
      <c r="A481" s="336" t="s">
        <v>1110</v>
      </c>
      <c r="B481" s="337" t="s">
        <v>1111</v>
      </c>
      <c r="C481" s="295">
        <v>52</v>
      </c>
      <c r="D481" s="295">
        <v>52</v>
      </c>
    </row>
    <row r="482" spans="1:4" ht="12.75" customHeight="1">
      <c r="A482" s="336" t="s">
        <v>1112</v>
      </c>
      <c r="B482" s="337" t="s">
        <v>1113</v>
      </c>
      <c r="C482" s="295">
        <v>104</v>
      </c>
      <c r="D482" s="295">
        <v>104</v>
      </c>
    </row>
    <row r="483" spans="1:4" ht="12.75" customHeight="1">
      <c r="A483" s="336" t="s">
        <v>1114</v>
      </c>
      <c r="B483" s="337" t="s">
        <v>1115</v>
      </c>
      <c r="C483" s="295">
        <v>2</v>
      </c>
      <c r="D483" s="295">
        <v>2</v>
      </c>
    </row>
    <row r="484" spans="1:4" ht="12.75" customHeight="1">
      <c r="A484" s="336" t="s">
        <v>1116</v>
      </c>
      <c r="B484" s="337" t="s">
        <v>1117</v>
      </c>
      <c r="C484" s="295"/>
      <c r="D484" s="295"/>
    </row>
    <row r="485" spans="1:4" ht="12.75" customHeight="1">
      <c r="A485" s="336" t="s">
        <v>1118</v>
      </c>
      <c r="B485" s="337" t="s">
        <v>1119</v>
      </c>
      <c r="C485" s="295">
        <v>12</v>
      </c>
      <c r="D485" s="295">
        <v>12</v>
      </c>
    </row>
    <row r="486" spans="1:4" ht="12.75" customHeight="1">
      <c r="A486" s="336" t="s">
        <v>1120</v>
      </c>
      <c r="B486" s="346" t="s">
        <v>1121</v>
      </c>
      <c r="C486" s="295"/>
      <c r="D486" s="295"/>
    </row>
    <row r="487" spans="1:4" ht="12.75" customHeight="1">
      <c r="A487" s="336" t="s">
        <v>1122</v>
      </c>
      <c r="B487" s="346" t="s">
        <v>1123</v>
      </c>
      <c r="C487" s="295">
        <v>4</v>
      </c>
      <c r="D487" s="295">
        <v>4</v>
      </c>
    </row>
    <row r="488" spans="1:4" ht="12.75" customHeight="1">
      <c r="A488" s="336" t="s">
        <v>1124</v>
      </c>
      <c r="B488" s="337" t="s">
        <v>1125</v>
      </c>
      <c r="C488" s="295">
        <v>8</v>
      </c>
      <c r="D488" s="295">
        <v>8</v>
      </c>
    </row>
    <row r="489" spans="1:4" ht="12.75" customHeight="1">
      <c r="A489" s="336" t="s">
        <v>1126</v>
      </c>
      <c r="B489" s="337" t="s">
        <v>1127</v>
      </c>
      <c r="C489" s="295">
        <v>18</v>
      </c>
      <c r="D489" s="295">
        <v>18</v>
      </c>
    </row>
    <row r="490" spans="1:4" ht="18.75" customHeight="1">
      <c r="A490" s="335">
        <v>11</v>
      </c>
      <c r="B490" s="342" t="s">
        <v>1128</v>
      </c>
      <c r="C490" s="334"/>
      <c r="D490" s="334"/>
    </row>
    <row r="491" spans="1:4" ht="12.75" customHeight="1">
      <c r="A491" s="336" t="s">
        <v>1129</v>
      </c>
      <c r="B491" s="337" t="s">
        <v>1130</v>
      </c>
      <c r="C491" s="295"/>
      <c r="D491" s="295"/>
    </row>
    <row r="492" spans="1:4" ht="12.75" customHeight="1">
      <c r="A492" s="336" t="s">
        <v>1131</v>
      </c>
      <c r="B492" s="337" t="s">
        <v>1132</v>
      </c>
      <c r="C492" s="295"/>
      <c r="D492" s="295"/>
    </row>
    <row r="493" spans="1:4" ht="12.75" customHeight="1">
      <c r="A493" s="336" t="s">
        <v>1133</v>
      </c>
      <c r="B493" s="338" t="s">
        <v>1805</v>
      </c>
      <c r="C493" s="295"/>
      <c r="D493" s="295"/>
    </row>
    <row r="494" spans="1:4" ht="12.75" customHeight="1">
      <c r="A494" s="336" t="s">
        <v>1134</v>
      </c>
      <c r="B494" s="338" t="s">
        <v>1806</v>
      </c>
      <c r="C494" s="295"/>
      <c r="D494" s="295"/>
    </row>
    <row r="495" spans="1:4" ht="12.75" customHeight="1">
      <c r="A495" s="336" t="s">
        <v>1135</v>
      </c>
      <c r="B495" s="338" t="s">
        <v>1807</v>
      </c>
      <c r="C495" s="295"/>
      <c r="D495" s="295"/>
    </row>
    <row r="496" spans="1:4" ht="12.75" customHeight="1">
      <c r="A496" s="336" t="s">
        <v>1136</v>
      </c>
      <c r="B496" s="338" t="s">
        <v>1802</v>
      </c>
      <c r="C496" s="295"/>
      <c r="D496" s="295"/>
    </row>
    <row r="497" spans="1:4" ht="12.75" customHeight="1">
      <c r="A497" s="336" t="s">
        <v>1137</v>
      </c>
      <c r="B497" s="338" t="s">
        <v>1803</v>
      </c>
      <c r="C497" s="295">
        <v>2</v>
      </c>
      <c r="D497" s="295">
        <v>2</v>
      </c>
    </row>
    <row r="498" spans="1:4" ht="12.75" customHeight="1">
      <c r="A498" s="336" t="s">
        <v>1138</v>
      </c>
      <c r="B498" s="338" t="s">
        <v>1804</v>
      </c>
      <c r="C498" s="295">
        <v>14</v>
      </c>
      <c r="D498" s="295">
        <v>14</v>
      </c>
    </row>
    <row r="499" spans="1:4" ht="12.75" customHeight="1">
      <c r="A499" s="336" t="s">
        <v>1139</v>
      </c>
      <c r="B499" s="337" t="s">
        <v>1140</v>
      </c>
      <c r="C499" s="295"/>
      <c r="D499" s="295"/>
    </row>
    <row r="500" spans="1:4" ht="12.75" customHeight="1">
      <c r="A500" s="336" t="s">
        <v>1141</v>
      </c>
      <c r="B500" s="337" t="s">
        <v>1142</v>
      </c>
      <c r="C500" s="295"/>
      <c r="D500" s="295"/>
    </row>
    <row r="501" spans="1:4" ht="12.75" customHeight="1">
      <c r="A501" s="336" t="s">
        <v>1143</v>
      </c>
      <c r="B501" s="337" t="s">
        <v>1144</v>
      </c>
      <c r="C501" s="295"/>
      <c r="D501" s="295"/>
    </row>
    <row r="502" spans="1:4" ht="12.75" customHeight="1">
      <c r="A502" s="336" t="s">
        <v>1145</v>
      </c>
      <c r="B502" s="337" t="s">
        <v>1146</v>
      </c>
      <c r="C502" s="295">
        <v>2</v>
      </c>
      <c r="D502" s="295">
        <v>2</v>
      </c>
    </row>
    <row r="503" spans="1:4" ht="12.75" customHeight="1">
      <c r="A503" s="336" t="s">
        <v>1147</v>
      </c>
      <c r="B503" s="337" t="s">
        <v>1613</v>
      </c>
      <c r="C503" s="295">
        <v>4</v>
      </c>
      <c r="D503" s="295">
        <v>4</v>
      </c>
    </row>
    <row r="504" spans="1:4" ht="12.75" customHeight="1">
      <c r="A504" s="336" t="s">
        <v>1148</v>
      </c>
      <c r="B504" s="337" t="s">
        <v>1612</v>
      </c>
      <c r="C504" s="295">
        <v>4</v>
      </c>
      <c r="D504" s="295">
        <v>4</v>
      </c>
    </row>
    <row r="505" spans="1:4" ht="12.75" customHeight="1">
      <c r="A505" s="336" t="s">
        <v>1149</v>
      </c>
      <c r="B505" s="337" t="s">
        <v>1611</v>
      </c>
      <c r="C505" s="295"/>
      <c r="D505" s="295"/>
    </row>
    <row r="506" spans="1:4" ht="12.75" customHeight="1">
      <c r="A506" s="336" t="s">
        <v>1150</v>
      </c>
      <c r="B506" s="337" t="s">
        <v>1610</v>
      </c>
      <c r="C506" s="295"/>
      <c r="D506" s="295"/>
    </row>
    <row r="507" spans="1:4" ht="12.75" customHeight="1">
      <c r="A507" s="336" t="s">
        <v>1151</v>
      </c>
      <c r="B507" s="337" t="s">
        <v>1152</v>
      </c>
      <c r="C507" s="295"/>
      <c r="D507" s="295"/>
    </row>
    <row r="508" spans="1:4" ht="12.75" customHeight="1">
      <c r="A508" s="336" t="s">
        <v>1153</v>
      </c>
      <c r="B508" s="337" t="s">
        <v>1154</v>
      </c>
      <c r="C508" s="295"/>
      <c r="D508" s="295"/>
    </row>
    <row r="509" spans="1:4" ht="12.75" customHeight="1">
      <c r="A509" s="336" t="s">
        <v>1155</v>
      </c>
      <c r="B509" s="337" t="s">
        <v>1156</v>
      </c>
      <c r="C509" s="295"/>
      <c r="D509" s="295"/>
    </row>
    <row r="510" spans="1:4" ht="12.75" customHeight="1">
      <c r="A510" s="336" t="s">
        <v>1157</v>
      </c>
      <c r="B510" s="337" t="s">
        <v>1158</v>
      </c>
      <c r="C510" s="295"/>
      <c r="D510" s="295"/>
    </row>
    <row r="511" spans="1:4" ht="12.75" customHeight="1">
      <c r="A511" s="336" t="s">
        <v>1159</v>
      </c>
      <c r="B511" s="337" t="s">
        <v>1160</v>
      </c>
      <c r="C511" s="295">
        <v>6</v>
      </c>
      <c r="D511" s="295">
        <v>6</v>
      </c>
    </row>
    <row r="512" spans="1:4" ht="12.75" customHeight="1">
      <c r="A512" s="336" t="s">
        <v>1161</v>
      </c>
      <c r="B512" s="337" t="s">
        <v>1162</v>
      </c>
      <c r="C512" s="295"/>
      <c r="D512" s="295"/>
    </row>
    <row r="513" spans="1:4" ht="12.75" customHeight="1">
      <c r="A513" s="336" t="s">
        <v>1163</v>
      </c>
      <c r="B513" s="337" t="s">
        <v>1164</v>
      </c>
      <c r="C513" s="295">
        <v>4</v>
      </c>
      <c r="D513" s="295">
        <v>4</v>
      </c>
    </row>
    <row r="514" spans="1:4" ht="12.75" customHeight="1">
      <c r="A514" s="336" t="s">
        <v>1165</v>
      </c>
      <c r="B514" s="337" t="s">
        <v>1166</v>
      </c>
      <c r="C514" s="295">
        <v>6</v>
      </c>
      <c r="D514" s="295">
        <v>6</v>
      </c>
    </row>
    <row r="515" spans="1:4" ht="12.75" customHeight="1">
      <c r="A515" s="336" t="s">
        <v>1167</v>
      </c>
      <c r="B515" s="337" t="s">
        <v>1609</v>
      </c>
      <c r="C515" s="295">
        <v>242</v>
      </c>
      <c r="D515" s="295">
        <v>242</v>
      </c>
    </row>
    <row r="516" spans="1:4" ht="12.75" customHeight="1">
      <c r="A516" s="336" t="s">
        <v>1168</v>
      </c>
      <c r="B516" s="337" t="s">
        <v>1608</v>
      </c>
      <c r="C516" s="295">
        <v>1034</v>
      </c>
      <c r="D516" s="295">
        <v>1034</v>
      </c>
    </row>
    <row r="517" spans="1:4" ht="12.75" customHeight="1">
      <c r="A517" s="336" t="s">
        <v>1169</v>
      </c>
      <c r="B517" s="337" t="s">
        <v>1170</v>
      </c>
      <c r="C517" s="295">
        <v>30</v>
      </c>
      <c r="D517" s="295">
        <v>30</v>
      </c>
    </row>
    <row r="518" spans="1:4" ht="12.75" customHeight="1">
      <c r="A518" s="336" t="s">
        <v>1171</v>
      </c>
      <c r="B518" s="337" t="s">
        <v>1172</v>
      </c>
      <c r="C518" s="295">
        <v>20</v>
      </c>
      <c r="D518" s="295">
        <v>20</v>
      </c>
    </row>
    <row r="519" spans="1:4" ht="12.75" customHeight="1">
      <c r="A519" s="336" t="s">
        <v>1173</v>
      </c>
      <c r="B519" s="337" t="s">
        <v>1174</v>
      </c>
      <c r="C519" s="295">
        <v>6</v>
      </c>
      <c r="D519" s="295">
        <v>6</v>
      </c>
    </row>
    <row r="520" spans="1:4" ht="12.75" customHeight="1">
      <c r="A520" s="336" t="s">
        <v>1175</v>
      </c>
      <c r="B520" s="337" t="s">
        <v>1176</v>
      </c>
      <c r="C520" s="295">
        <v>34</v>
      </c>
      <c r="D520" s="295">
        <v>34</v>
      </c>
    </row>
    <row r="521" spans="1:4" ht="12.75" customHeight="1">
      <c r="A521" s="336" t="s">
        <v>1177</v>
      </c>
      <c r="B521" s="337" t="s">
        <v>1178</v>
      </c>
      <c r="C521" s="295">
        <v>42</v>
      </c>
      <c r="D521" s="295">
        <v>42</v>
      </c>
    </row>
    <row r="522" spans="1:4" ht="12.75" customHeight="1">
      <c r="A522" s="336" t="s">
        <v>1179</v>
      </c>
      <c r="B522" s="337" t="s">
        <v>1180</v>
      </c>
      <c r="C522" s="295">
        <v>4</v>
      </c>
      <c r="D522" s="295">
        <v>4</v>
      </c>
    </row>
    <row r="523" spans="1:4" ht="12.75" customHeight="1">
      <c r="A523" s="336" t="s">
        <v>1181</v>
      </c>
      <c r="B523" s="337" t="s">
        <v>1182</v>
      </c>
      <c r="C523" s="295">
        <v>14</v>
      </c>
      <c r="D523" s="295">
        <v>14</v>
      </c>
    </row>
    <row r="524" spans="1:4" ht="12.75" customHeight="1">
      <c r="A524" s="336" t="s">
        <v>1183</v>
      </c>
      <c r="B524" s="337" t="s">
        <v>1184</v>
      </c>
      <c r="C524" s="295">
        <v>10</v>
      </c>
      <c r="D524" s="295">
        <v>10</v>
      </c>
    </row>
    <row r="525" spans="1:4" ht="12.75" customHeight="1">
      <c r="A525" s="336" t="s">
        <v>1185</v>
      </c>
      <c r="B525" s="337" t="s">
        <v>1186</v>
      </c>
      <c r="C525" s="295">
        <v>4</v>
      </c>
      <c r="D525" s="295">
        <v>4</v>
      </c>
    </row>
    <row r="526" spans="1:4" ht="12.75" customHeight="1">
      <c r="A526" s="336" t="s">
        <v>1187</v>
      </c>
      <c r="B526" s="337" t="s">
        <v>1188</v>
      </c>
      <c r="C526" s="295">
        <v>18</v>
      </c>
      <c r="D526" s="295">
        <v>18</v>
      </c>
    </row>
    <row r="527" spans="1:4" ht="12.75" customHeight="1">
      <c r="A527" s="336" t="s">
        <v>1189</v>
      </c>
      <c r="B527" s="338" t="s">
        <v>1190</v>
      </c>
      <c r="C527" s="295"/>
      <c r="D527" s="295"/>
    </row>
    <row r="528" spans="1:4" ht="18.75" customHeight="1">
      <c r="A528" s="335">
        <v>12</v>
      </c>
      <c r="B528" s="342" t="s">
        <v>1607</v>
      </c>
      <c r="C528" s="334"/>
      <c r="D528" s="334"/>
    </row>
    <row r="529" spans="1:4" ht="12.75" customHeight="1">
      <c r="A529" s="336" t="s">
        <v>1191</v>
      </c>
      <c r="B529" s="346" t="s">
        <v>1192</v>
      </c>
      <c r="C529" s="295"/>
      <c r="D529" s="295"/>
    </row>
    <row r="530" spans="1:4" ht="12.75" customHeight="1">
      <c r="A530" s="336" t="s">
        <v>1193</v>
      </c>
      <c r="B530" s="346" t="s">
        <v>1194</v>
      </c>
      <c r="C530" s="295"/>
      <c r="D530" s="295"/>
    </row>
    <row r="531" spans="1:4" ht="12.75" customHeight="1">
      <c r="A531" s="336" t="s">
        <v>1195</v>
      </c>
      <c r="B531" s="337" t="s">
        <v>1140</v>
      </c>
      <c r="C531" s="295">
        <v>4</v>
      </c>
      <c r="D531" s="295">
        <v>4</v>
      </c>
    </row>
    <row r="532" spans="1:4" ht="12.75" customHeight="1">
      <c r="A532" s="336" t="s">
        <v>1196</v>
      </c>
      <c r="B532" s="337" t="s">
        <v>1142</v>
      </c>
      <c r="C532" s="295">
        <v>18</v>
      </c>
      <c r="D532" s="295">
        <v>18</v>
      </c>
    </row>
    <row r="533" spans="1:4" ht="12.75" customHeight="1">
      <c r="A533" s="336" t="s">
        <v>1197</v>
      </c>
      <c r="B533" s="337" t="s">
        <v>1198</v>
      </c>
      <c r="C533" s="295">
        <v>14</v>
      </c>
      <c r="D533" s="295">
        <v>14</v>
      </c>
    </row>
    <row r="534" spans="1:4" ht="12.75" customHeight="1">
      <c r="A534" s="336" t="s">
        <v>1199</v>
      </c>
      <c r="B534" s="338" t="s">
        <v>1200</v>
      </c>
      <c r="C534" s="295">
        <v>14</v>
      </c>
      <c r="D534" s="295">
        <v>14</v>
      </c>
    </row>
    <row r="535" spans="1:4" ht="12.75" customHeight="1">
      <c r="A535" s="336" t="s">
        <v>1201</v>
      </c>
      <c r="B535" s="337" t="s">
        <v>1202</v>
      </c>
      <c r="C535" s="295">
        <v>20</v>
      </c>
      <c r="D535" s="295">
        <v>20</v>
      </c>
    </row>
    <row r="536" spans="1:4" ht="12.75" customHeight="1">
      <c r="A536" s="336" t="s">
        <v>1203</v>
      </c>
      <c r="B536" s="337" t="s">
        <v>1606</v>
      </c>
      <c r="C536" s="295">
        <v>4</v>
      </c>
      <c r="D536" s="295">
        <v>4</v>
      </c>
    </row>
    <row r="537" spans="1:4" ht="12.75" customHeight="1">
      <c r="A537" s="336" t="s">
        <v>1204</v>
      </c>
      <c r="B537" s="337" t="s">
        <v>1605</v>
      </c>
      <c r="C537" s="295"/>
      <c r="D537" s="295"/>
    </row>
    <row r="538" spans="1:4" ht="12.75" customHeight="1">
      <c r="A538" s="336" t="s">
        <v>1205</v>
      </c>
      <c r="B538" s="337" t="s">
        <v>1604</v>
      </c>
      <c r="C538" s="295"/>
      <c r="D538" s="295"/>
    </row>
    <row r="539" spans="1:4" ht="12.75" customHeight="1">
      <c r="A539" s="336" t="s">
        <v>1206</v>
      </c>
      <c r="B539" s="337" t="s">
        <v>1207</v>
      </c>
      <c r="C539" s="295">
        <v>4</v>
      </c>
      <c r="D539" s="295">
        <v>4</v>
      </c>
    </row>
    <row r="540" spans="1:4" ht="12.75" customHeight="1">
      <c r="A540" s="336" t="s">
        <v>1208</v>
      </c>
      <c r="B540" s="337" t="s">
        <v>1209</v>
      </c>
      <c r="C540" s="295">
        <v>38</v>
      </c>
      <c r="D540" s="295">
        <v>38</v>
      </c>
    </row>
    <row r="541" spans="1:4" ht="12.75" customHeight="1">
      <c r="A541" s="336" t="s">
        <v>1210</v>
      </c>
      <c r="B541" s="346" t="s">
        <v>1211</v>
      </c>
      <c r="C541" s="295">
        <v>40</v>
      </c>
      <c r="D541" s="295">
        <v>40</v>
      </c>
    </row>
    <row r="542" spans="1:4" ht="12.75" customHeight="1">
      <c r="A542" s="336" t="s">
        <v>1212</v>
      </c>
      <c r="B542" s="338" t="s">
        <v>1213</v>
      </c>
      <c r="C542" s="295">
        <v>10</v>
      </c>
      <c r="D542" s="295">
        <v>10</v>
      </c>
    </row>
    <row r="543" spans="1:4" ht="12.75" customHeight="1">
      <c r="A543" s="336" t="s">
        <v>1214</v>
      </c>
      <c r="B543" s="337" t="s">
        <v>1215</v>
      </c>
      <c r="C543" s="295"/>
      <c r="D543" s="295"/>
    </row>
    <row r="544" spans="1:4" ht="12.75" customHeight="1">
      <c r="A544" s="336" t="s">
        <v>1216</v>
      </c>
      <c r="B544" s="337" t="s">
        <v>1217</v>
      </c>
      <c r="C544" s="295">
        <v>16</v>
      </c>
      <c r="D544" s="295">
        <v>16</v>
      </c>
    </row>
    <row r="545" spans="1:4" ht="18.75" customHeight="1">
      <c r="A545" s="335">
        <v>13</v>
      </c>
      <c r="B545" s="342" t="s">
        <v>1218</v>
      </c>
      <c r="C545" s="334"/>
      <c r="D545" s="334"/>
    </row>
    <row r="546" spans="1:4" ht="12.75" customHeight="1">
      <c r="A546" s="336" t="s">
        <v>1219</v>
      </c>
      <c r="B546" s="337" t="s">
        <v>1220</v>
      </c>
      <c r="C546" s="295"/>
      <c r="D546" s="295"/>
    </row>
    <row r="547" spans="1:4" ht="12.75" customHeight="1">
      <c r="A547" s="336" t="s">
        <v>1221</v>
      </c>
      <c r="B547" s="337" t="s">
        <v>1222</v>
      </c>
      <c r="C547" s="295">
        <v>4</v>
      </c>
      <c r="D547" s="295">
        <v>4</v>
      </c>
    </row>
    <row r="548" spans="1:4" ht="12.75" customHeight="1">
      <c r="A548" s="336" t="s">
        <v>1223</v>
      </c>
      <c r="B548" s="337" t="s">
        <v>1224</v>
      </c>
      <c r="C548" s="295">
        <v>54</v>
      </c>
      <c r="D548" s="295">
        <v>54</v>
      </c>
    </row>
    <row r="549" spans="1:4" ht="12.75" customHeight="1">
      <c r="A549" s="336" t="s">
        <v>1225</v>
      </c>
      <c r="B549" s="337" t="s">
        <v>1226</v>
      </c>
      <c r="C549" s="295">
        <v>2</v>
      </c>
      <c r="D549" s="295">
        <v>2</v>
      </c>
    </row>
    <row r="550" spans="1:4" ht="12.75" customHeight="1">
      <c r="A550" s="336" t="s">
        <v>1227</v>
      </c>
      <c r="B550" s="337" t="s">
        <v>1228</v>
      </c>
      <c r="C550" s="295">
        <v>10</v>
      </c>
      <c r="D550" s="295">
        <v>10</v>
      </c>
    </row>
    <row r="551" spans="1:4" ht="12.75" customHeight="1">
      <c r="A551" s="336" t="s">
        <v>1229</v>
      </c>
      <c r="B551" s="337" t="s">
        <v>1230</v>
      </c>
      <c r="C551" s="295"/>
      <c r="D551" s="295"/>
    </row>
    <row r="552" spans="1:4" ht="12.75" customHeight="1">
      <c r="A552" s="336" t="s">
        <v>1231</v>
      </c>
      <c r="B552" s="337" t="s">
        <v>1232</v>
      </c>
      <c r="C552" s="295"/>
      <c r="D552" s="295"/>
    </row>
    <row r="553" spans="1:4" ht="12.75" customHeight="1">
      <c r="A553" s="336" t="s">
        <v>1233</v>
      </c>
      <c r="B553" s="337" t="s">
        <v>1234</v>
      </c>
      <c r="C553" s="295">
        <v>38</v>
      </c>
      <c r="D553" s="295">
        <v>38</v>
      </c>
    </row>
    <row r="554" spans="1:4" ht="12.75" customHeight="1">
      <c r="A554" s="336" t="s">
        <v>1235</v>
      </c>
      <c r="B554" s="337" t="s">
        <v>1236</v>
      </c>
      <c r="C554" s="295"/>
      <c r="D554" s="295"/>
    </row>
    <row r="555" spans="1:4" ht="12.75" customHeight="1">
      <c r="A555" s="336" t="s">
        <v>1237</v>
      </c>
      <c r="B555" s="337" t="s">
        <v>1238</v>
      </c>
      <c r="C555" s="295">
        <v>74</v>
      </c>
      <c r="D555" s="295">
        <v>74</v>
      </c>
    </row>
    <row r="556" spans="1:4" ht="12.75" customHeight="1">
      <c r="A556" s="336" t="s">
        <v>1239</v>
      </c>
      <c r="B556" s="337" t="s">
        <v>1240</v>
      </c>
      <c r="C556" s="295">
        <v>6</v>
      </c>
      <c r="D556" s="295">
        <v>6</v>
      </c>
    </row>
    <row r="557" spans="1:4" ht="12.75" customHeight="1">
      <c r="A557" s="336" t="s">
        <v>1241</v>
      </c>
      <c r="B557" s="337" t="s">
        <v>1242</v>
      </c>
      <c r="C557" s="295"/>
      <c r="D557" s="295"/>
    </row>
    <row r="558" spans="1:4" ht="12.75" customHeight="1">
      <c r="A558" s="341" t="s">
        <v>1243</v>
      </c>
      <c r="B558" s="346" t="s">
        <v>1603</v>
      </c>
      <c r="C558" s="295"/>
      <c r="D558" s="295"/>
    </row>
    <row r="559" spans="1:4" ht="12.75" customHeight="1">
      <c r="A559" s="341" t="s">
        <v>1244</v>
      </c>
      <c r="B559" s="346" t="s">
        <v>1602</v>
      </c>
      <c r="C559" s="295">
        <v>2</v>
      </c>
      <c r="D559" s="295">
        <v>2</v>
      </c>
    </row>
    <row r="560" spans="1:4" ht="12.75" customHeight="1">
      <c r="A560" s="336" t="s">
        <v>1245</v>
      </c>
      <c r="B560" s="337" t="s">
        <v>1246</v>
      </c>
      <c r="C560" s="295">
        <v>6</v>
      </c>
      <c r="D560" s="295">
        <v>6</v>
      </c>
    </row>
    <row r="561" spans="1:4" ht="12.75" customHeight="1">
      <c r="A561" s="336" t="s">
        <v>1247</v>
      </c>
      <c r="B561" s="337" t="s">
        <v>1248</v>
      </c>
      <c r="C561" s="295">
        <v>38</v>
      </c>
      <c r="D561" s="295">
        <v>38</v>
      </c>
    </row>
    <row r="562" spans="1:4" ht="12.75" customHeight="1">
      <c r="A562" s="336" t="s">
        <v>1249</v>
      </c>
      <c r="B562" s="337" t="s">
        <v>1250</v>
      </c>
      <c r="C562" s="295">
        <v>2</v>
      </c>
      <c r="D562" s="295">
        <v>2</v>
      </c>
    </row>
    <row r="563" spans="1:4" ht="12.75" customHeight="1">
      <c r="A563" s="336" t="s">
        <v>1251</v>
      </c>
      <c r="B563" s="346" t="s">
        <v>1252</v>
      </c>
      <c r="C563" s="295">
        <v>148</v>
      </c>
      <c r="D563" s="295">
        <v>148</v>
      </c>
    </row>
    <row r="564" spans="1:4" ht="18.75" customHeight="1">
      <c r="A564" s="335">
        <v>14</v>
      </c>
      <c r="B564" s="342" t="s">
        <v>1253</v>
      </c>
      <c r="C564" s="334"/>
      <c r="D564" s="334"/>
    </row>
    <row r="565" spans="1:4" ht="12.75" customHeight="1">
      <c r="A565" s="336" t="s">
        <v>1254</v>
      </c>
      <c r="B565" s="337" t="s">
        <v>1255</v>
      </c>
      <c r="C565" s="295">
        <v>18</v>
      </c>
      <c r="D565" s="295">
        <v>18</v>
      </c>
    </row>
    <row r="566" spans="1:4" ht="12.75" customHeight="1">
      <c r="A566" s="336" t="s">
        <v>1256</v>
      </c>
      <c r="B566" s="337" t="s">
        <v>1257</v>
      </c>
      <c r="C566" s="295">
        <v>244</v>
      </c>
      <c r="D566" s="295">
        <v>244</v>
      </c>
    </row>
    <row r="567" spans="1:4" ht="12.75" customHeight="1">
      <c r="A567" s="336" t="s">
        <v>1258</v>
      </c>
      <c r="B567" s="337" t="s">
        <v>1259</v>
      </c>
      <c r="C567" s="295">
        <v>14</v>
      </c>
      <c r="D567" s="295">
        <v>14</v>
      </c>
    </row>
    <row r="568" spans="1:4" ht="12.75" customHeight="1">
      <c r="A568" s="336" t="s">
        <v>1260</v>
      </c>
      <c r="B568" s="337" t="s">
        <v>1261</v>
      </c>
      <c r="C568" s="295">
        <v>10</v>
      </c>
      <c r="D568" s="295">
        <v>10</v>
      </c>
    </row>
    <row r="569" spans="1:4" ht="12.75" customHeight="1">
      <c r="A569" s="336" t="s">
        <v>1262</v>
      </c>
      <c r="B569" s="346" t="s">
        <v>1601</v>
      </c>
      <c r="C569" s="295"/>
      <c r="D569" s="295"/>
    </row>
    <row r="570" spans="1:4" ht="12.75" customHeight="1">
      <c r="A570" s="336" t="s">
        <v>1263</v>
      </c>
      <c r="B570" s="346" t="s">
        <v>1600</v>
      </c>
      <c r="C570" s="295">
        <v>2</v>
      </c>
      <c r="D570" s="295">
        <v>2</v>
      </c>
    </row>
    <row r="571" spans="1:4" ht="12.75" customHeight="1">
      <c r="A571" s="336" t="s">
        <v>1264</v>
      </c>
      <c r="B571" s="346" t="s">
        <v>1265</v>
      </c>
      <c r="C571" s="295">
        <v>2</v>
      </c>
      <c r="D571" s="295">
        <v>2</v>
      </c>
    </row>
    <row r="572" spans="1:4" ht="12.75" customHeight="1">
      <c r="A572" s="336" t="s">
        <v>1266</v>
      </c>
      <c r="B572" s="346" t="s">
        <v>1267</v>
      </c>
      <c r="C572" s="295"/>
      <c r="D572" s="295"/>
    </row>
    <row r="573" spans="1:4">
      <c r="A573" s="336" t="s">
        <v>1268</v>
      </c>
      <c r="B573" s="337" t="s">
        <v>1599</v>
      </c>
      <c r="C573" s="295">
        <v>14</v>
      </c>
      <c r="D573" s="295">
        <v>14</v>
      </c>
    </row>
    <row r="574" spans="1:4" ht="12.75" customHeight="1">
      <c r="A574" s="347" t="s">
        <v>1269</v>
      </c>
      <c r="B574" s="348" t="s">
        <v>1270</v>
      </c>
      <c r="C574" s="295">
        <v>710</v>
      </c>
      <c r="D574" s="295">
        <v>710</v>
      </c>
    </row>
    <row r="575" spans="1:4" ht="12.75" customHeight="1">
      <c r="A575" s="347" t="s">
        <v>1271</v>
      </c>
      <c r="B575" s="348" t="s">
        <v>1272</v>
      </c>
      <c r="C575" s="295">
        <v>2</v>
      </c>
      <c r="D575" s="295">
        <v>2</v>
      </c>
    </row>
    <row r="576" spans="1:4" ht="12.75" customHeight="1">
      <c r="A576" s="347" t="s">
        <v>1273</v>
      </c>
      <c r="B576" s="348" t="s">
        <v>1274</v>
      </c>
      <c r="C576" s="295"/>
      <c r="D576" s="295"/>
    </row>
    <row r="577" spans="1:4" ht="12.75" customHeight="1">
      <c r="A577" s="347" t="s">
        <v>1275</v>
      </c>
      <c r="B577" s="348" t="s">
        <v>1276</v>
      </c>
      <c r="C577" s="295">
        <v>26</v>
      </c>
      <c r="D577" s="295">
        <v>26</v>
      </c>
    </row>
    <row r="578" spans="1:4" ht="12.75" customHeight="1">
      <c r="A578" s="347" t="s">
        <v>1277</v>
      </c>
      <c r="B578" s="348" t="s">
        <v>1278</v>
      </c>
      <c r="C578" s="295">
        <v>128</v>
      </c>
      <c r="D578" s="295">
        <v>128</v>
      </c>
    </row>
    <row r="579" spans="1:4" ht="18.75" customHeight="1">
      <c r="A579" s="335">
        <v>15</v>
      </c>
      <c r="B579" s="342" t="s">
        <v>1279</v>
      </c>
      <c r="C579" s="334"/>
      <c r="D579" s="334"/>
    </row>
    <row r="580" spans="1:4" ht="12.75" customHeight="1">
      <c r="A580" s="336" t="s">
        <v>1280</v>
      </c>
      <c r="B580" s="337" t="s">
        <v>1598</v>
      </c>
      <c r="C580" s="295"/>
      <c r="D580" s="295"/>
    </row>
    <row r="581" spans="1:4" ht="12.75" customHeight="1">
      <c r="A581" s="336" t="s">
        <v>1281</v>
      </c>
      <c r="B581" s="337" t="s">
        <v>1282</v>
      </c>
      <c r="C581" s="295"/>
      <c r="D581" s="295"/>
    </row>
    <row r="582" spans="1:4" ht="12.75" customHeight="1">
      <c r="A582" s="336" t="s">
        <v>1283</v>
      </c>
      <c r="B582" s="337" t="s">
        <v>1284</v>
      </c>
      <c r="C582" s="295"/>
      <c r="D582" s="295"/>
    </row>
    <row r="583" spans="1:4" ht="12.75" customHeight="1">
      <c r="A583" s="336" t="s">
        <v>1285</v>
      </c>
      <c r="B583" s="337" t="s">
        <v>1286</v>
      </c>
      <c r="C583" s="295"/>
      <c r="D583" s="295"/>
    </row>
    <row r="584" spans="1:4" ht="12.75" customHeight="1">
      <c r="A584" s="336" t="s">
        <v>1287</v>
      </c>
      <c r="B584" s="337" t="s">
        <v>1288</v>
      </c>
      <c r="C584" s="295"/>
      <c r="D584" s="295"/>
    </row>
    <row r="585" spans="1:4" ht="12.75" customHeight="1">
      <c r="A585" s="336" t="s">
        <v>1289</v>
      </c>
      <c r="B585" s="337" t="s">
        <v>1290</v>
      </c>
      <c r="C585" s="295"/>
      <c r="D585" s="295"/>
    </row>
    <row r="586" spans="1:4" ht="12.75" customHeight="1">
      <c r="A586" s="336" t="s">
        <v>1291</v>
      </c>
      <c r="B586" s="337" t="s">
        <v>1292</v>
      </c>
      <c r="C586" s="295"/>
      <c r="D586" s="295"/>
    </row>
    <row r="587" spans="1:4" ht="12.75" customHeight="1">
      <c r="A587" s="336" t="s">
        <v>1293</v>
      </c>
      <c r="B587" s="337" t="s">
        <v>1597</v>
      </c>
      <c r="C587" s="295"/>
      <c r="D587" s="295"/>
    </row>
    <row r="588" spans="1:4" ht="12.75" customHeight="1">
      <c r="A588" s="336" t="s">
        <v>1294</v>
      </c>
      <c r="B588" s="337" t="s">
        <v>1596</v>
      </c>
      <c r="C588" s="295"/>
      <c r="D588" s="295"/>
    </row>
    <row r="589" spans="1:4" ht="12.75" customHeight="1">
      <c r="A589" s="336" t="s">
        <v>1295</v>
      </c>
      <c r="B589" s="337" t="s">
        <v>1296</v>
      </c>
      <c r="C589" s="295"/>
      <c r="D589" s="295"/>
    </row>
    <row r="590" spans="1:4" ht="12.75" customHeight="1">
      <c r="A590" s="336" t="s">
        <v>1297</v>
      </c>
      <c r="B590" s="337" t="s">
        <v>1298</v>
      </c>
      <c r="C590" s="295"/>
      <c r="D590" s="295"/>
    </row>
    <row r="591" spans="1:4" ht="12.75" customHeight="1">
      <c r="A591" s="336" t="s">
        <v>1299</v>
      </c>
      <c r="B591" s="337" t="s">
        <v>1300</v>
      </c>
      <c r="C591" s="295"/>
      <c r="D591" s="295"/>
    </row>
    <row r="592" spans="1:4" ht="12.75" customHeight="1">
      <c r="A592" s="336" t="s">
        <v>1301</v>
      </c>
      <c r="B592" s="337" t="s">
        <v>1302</v>
      </c>
      <c r="C592" s="295"/>
      <c r="D592" s="295"/>
    </row>
    <row r="593" spans="1:4" ht="12.75" customHeight="1">
      <c r="A593" s="336" t="s">
        <v>1303</v>
      </c>
      <c r="B593" s="337" t="s">
        <v>1304</v>
      </c>
      <c r="C593" s="295"/>
      <c r="D593" s="295"/>
    </row>
    <row r="594" spans="1:4" ht="12.75" customHeight="1">
      <c r="A594" s="336" t="s">
        <v>1305</v>
      </c>
      <c r="B594" s="337" t="s">
        <v>1306</v>
      </c>
      <c r="C594" s="295"/>
      <c r="D594" s="295"/>
    </row>
    <row r="595" spans="1:4" ht="12.75" customHeight="1">
      <c r="A595" s="336" t="s">
        <v>1307</v>
      </c>
      <c r="B595" s="337" t="s">
        <v>1308</v>
      </c>
      <c r="C595" s="295"/>
      <c r="D595" s="295"/>
    </row>
    <row r="596" spans="1:4" ht="12.75" customHeight="1">
      <c r="A596" s="336" t="s">
        <v>1309</v>
      </c>
      <c r="B596" s="337" t="s">
        <v>1310</v>
      </c>
      <c r="C596" s="295"/>
      <c r="D596" s="295"/>
    </row>
    <row r="597" spans="1:4" ht="12.75" customHeight="1">
      <c r="A597" s="336" t="s">
        <v>1311</v>
      </c>
      <c r="B597" s="337" t="s">
        <v>1312</v>
      </c>
      <c r="C597" s="295"/>
      <c r="D597" s="295"/>
    </row>
    <row r="598" spans="1:4" ht="12.75" customHeight="1">
      <c r="A598" s="336" t="s">
        <v>1313</v>
      </c>
      <c r="B598" s="337" t="s">
        <v>1314</v>
      </c>
      <c r="C598" s="295"/>
      <c r="D598" s="295"/>
    </row>
    <row r="599" spans="1:4" ht="12.75" customHeight="1">
      <c r="A599" s="336" t="s">
        <v>1315</v>
      </c>
      <c r="B599" s="337" t="s">
        <v>1316</v>
      </c>
      <c r="C599" s="295"/>
      <c r="D599" s="295"/>
    </row>
    <row r="600" spans="1:4" ht="12.75" customHeight="1">
      <c r="A600" s="336" t="s">
        <v>1317</v>
      </c>
      <c r="B600" s="337" t="s">
        <v>1318</v>
      </c>
      <c r="C600" s="295"/>
      <c r="D600" s="295"/>
    </row>
    <row r="601" spans="1:4" ht="12.75" customHeight="1">
      <c r="A601" s="336" t="s">
        <v>1319</v>
      </c>
      <c r="B601" s="337" t="s">
        <v>1320</v>
      </c>
      <c r="C601" s="295"/>
      <c r="D601" s="295"/>
    </row>
    <row r="602" spans="1:4" ht="12.75" customHeight="1">
      <c r="A602" s="336" t="s">
        <v>1321</v>
      </c>
      <c r="B602" s="337" t="s">
        <v>1322</v>
      </c>
      <c r="C602" s="295"/>
      <c r="D602" s="295"/>
    </row>
    <row r="603" spans="1:4" ht="12.75" customHeight="1">
      <c r="A603" s="336" t="s">
        <v>1323</v>
      </c>
      <c r="B603" s="337" t="s">
        <v>1324</v>
      </c>
      <c r="C603" s="295"/>
      <c r="D603" s="295"/>
    </row>
    <row r="604" spans="1:4" ht="12.75" customHeight="1">
      <c r="A604" s="336" t="s">
        <v>1325</v>
      </c>
      <c r="B604" s="337" t="s">
        <v>1326</v>
      </c>
      <c r="C604" s="295">
        <v>2</v>
      </c>
      <c r="D604" s="295">
        <v>2</v>
      </c>
    </row>
    <row r="605" spans="1:4" ht="20.25" customHeight="1">
      <c r="A605" s="335">
        <v>16</v>
      </c>
      <c r="B605" s="342" t="s">
        <v>1595</v>
      </c>
      <c r="C605" s="334"/>
      <c r="D605" s="334"/>
    </row>
    <row r="606" spans="1:4" ht="12.75" customHeight="1">
      <c r="A606" s="336" t="s">
        <v>1327</v>
      </c>
      <c r="B606" s="337" t="s">
        <v>1328</v>
      </c>
      <c r="C606" s="295"/>
      <c r="D606" s="295"/>
    </row>
    <row r="607" spans="1:4" ht="12.75" customHeight="1">
      <c r="A607" s="336" t="s">
        <v>1329</v>
      </c>
      <c r="B607" s="337" t="s">
        <v>1330</v>
      </c>
      <c r="C607" s="295"/>
      <c r="D607" s="295"/>
    </row>
    <row r="608" spans="1:4" ht="12.75" customHeight="1">
      <c r="A608" s="336" t="s">
        <v>1331</v>
      </c>
      <c r="B608" s="337" t="s">
        <v>1332</v>
      </c>
      <c r="C608" s="295">
        <v>8</v>
      </c>
      <c r="D608" s="295">
        <v>8</v>
      </c>
    </row>
    <row r="609" spans="1:4" ht="12.75" customHeight="1">
      <c r="A609" s="336" t="s">
        <v>1333</v>
      </c>
      <c r="B609" s="337" t="s">
        <v>1334</v>
      </c>
      <c r="C609" s="295">
        <v>2</v>
      </c>
      <c r="D609" s="295">
        <v>2</v>
      </c>
    </row>
    <row r="610" spans="1:4" ht="12.75" customHeight="1">
      <c r="A610" s="336" t="s">
        <v>1335</v>
      </c>
      <c r="B610" s="337" t="s">
        <v>1594</v>
      </c>
      <c r="C610" s="295"/>
      <c r="D610" s="295"/>
    </row>
    <row r="611" spans="1:4" ht="12.75" customHeight="1">
      <c r="A611" s="336" t="s">
        <v>1336</v>
      </c>
      <c r="B611" s="337" t="s">
        <v>1337</v>
      </c>
      <c r="C611" s="295">
        <v>52</v>
      </c>
      <c r="D611" s="295">
        <v>52</v>
      </c>
    </row>
    <row r="612" spans="1:4" ht="12.75" customHeight="1">
      <c r="A612" s="336" t="s">
        <v>1338</v>
      </c>
      <c r="B612" s="337" t="s">
        <v>1339</v>
      </c>
      <c r="C612" s="295">
        <v>56</v>
      </c>
      <c r="D612" s="295">
        <v>56</v>
      </c>
    </row>
    <row r="613" spans="1:4" ht="12.75" customHeight="1">
      <c r="A613" s="336" t="s">
        <v>1340</v>
      </c>
      <c r="B613" s="337" t="s">
        <v>1341</v>
      </c>
      <c r="C613" s="295">
        <v>118</v>
      </c>
      <c r="D613" s="295">
        <v>118</v>
      </c>
    </row>
    <row r="614" spans="1:4" ht="12.75" customHeight="1">
      <c r="A614" s="336" t="s">
        <v>1342</v>
      </c>
      <c r="B614" s="337" t="s">
        <v>1343</v>
      </c>
      <c r="C614" s="295">
        <v>8</v>
      </c>
      <c r="D614" s="295">
        <v>8</v>
      </c>
    </row>
    <row r="615" spans="1:4" ht="17.25" customHeight="1">
      <c r="A615" s="349">
        <v>17</v>
      </c>
      <c r="B615" s="342" t="s">
        <v>1344</v>
      </c>
      <c r="C615" s="334"/>
      <c r="D615" s="334"/>
    </row>
    <row r="616" spans="1:4">
      <c r="A616" s="336" t="s">
        <v>1345</v>
      </c>
      <c r="B616" s="338" t="s">
        <v>1593</v>
      </c>
      <c r="C616" s="295"/>
      <c r="D616" s="295"/>
    </row>
    <row r="617" spans="1:4" ht="12.75" customHeight="1">
      <c r="A617" s="336" t="s">
        <v>1346</v>
      </c>
      <c r="B617" s="337" t="s">
        <v>1347</v>
      </c>
      <c r="C617" s="295"/>
      <c r="D617" s="295"/>
    </row>
    <row r="618" spans="1:4" ht="12.75" customHeight="1">
      <c r="A618" s="336" t="s">
        <v>1348</v>
      </c>
      <c r="B618" s="337" t="s">
        <v>1349</v>
      </c>
      <c r="C618" s="295"/>
      <c r="D618" s="295"/>
    </row>
    <row r="619" spans="1:4" ht="12.75" customHeight="1">
      <c r="A619" s="336" t="s">
        <v>1350</v>
      </c>
      <c r="B619" s="337" t="s">
        <v>1351</v>
      </c>
      <c r="C619" s="295"/>
      <c r="D619" s="295"/>
    </row>
    <row r="620" spans="1:4" ht="12.75" customHeight="1">
      <c r="A620" s="336" t="s">
        <v>1352</v>
      </c>
      <c r="B620" s="337" t="s">
        <v>1353</v>
      </c>
      <c r="C620" s="295"/>
      <c r="D620" s="295"/>
    </row>
    <row r="621" spans="1:4" ht="12.75" customHeight="1">
      <c r="A621" s="336" t="s">
        <v>1354</v>
      </c>
      <c r="B621" s="337" t="s">
        <v>1355</v>
      </c>
      <c r="C621" s="295"/>
      <c r="D621" s="295"/>
    </row>
    <row r="622" spans="1:4" ht="12.75" customHeight="1">
      <c r="A622" s="336" t="s">
        <v>1356</v>
      </c>
      <c r="B622" s="337" t="s">
        <v>1357</v>
      </c>
      <c r="C622" s="295"/>
      <c r="D622" s="295"/>
    </row>
    <row r="623" spans="1:4">
      <c r="A623" s="336" t="s">
        <v>1358</v>
      </c>
      <c r="B623" s="337" t="s">
        <v>1592</v>
      </c>
      <c r="C623" s="295"/>
      <c r="D623" s="295"/>
    </row>
    <row r="624" spans="1:4">
      <c r="A624" s="336" t="s">
        <v>1359</v>
      </c>
      <c r="B624" s="337" t="s">
        <v>1591</v>
      </c>
      <c r="C624" s="295"/>
      <c r="D624" s="295"/>
    </row>
    <row r="625" spans="1:4" ht="12.75" customHeight="1">
      <c r="A625" s="336" t="s">
        <v>1360</v>
      </c>
      <c r="B625" s="337" t="s">
        <v>1361</v>
      </c>
      <c r="C625" s="295">
        <v>2</v>
      </c>
      <c r="D625" s="295">
        <v>2</v>
      </c>
    </row>
    <row r="626" spans="1:4" ht="12.75" customHeight="1">
      <c r="A626" s="336" t="s">
        <v>1362</v>
      </c>
      <c r="B626" s="337" t="s">
        <v>1363</v>
      </c>
      <c r="C626" s="295">
        <v>4</v>
      </c>
      <c r="D626" s="295">
        <v>4</v>
      </c>
    </row>
    <row r="627" spans="1:4" ht="12.75" customHeight="1">
      <c r="A627" s="336" t="s">
        <v>1364</v>
      </c>
      <c r="B627" s="337" t="s">
        <v>1365</v>
      </c>
      <c r="C627" s="295">
        <v>6</v>
      </c>
      <c r="D627" s="295">
        <v>6</v>
      </c>
    </row>
    <row r="628" spans="1:4" ht="12.75" customHeight="1">
      <c r="A628" s="336" t="s">
        <v>1366</v>
      </c>
      <c r="B628" s="337" t="s">
        <v>1367</v>
      </c>
      <c r="C628" s="295">
        <v>44</v>
      </c>
      <c r="D628" s="295">
        <v>44</v>
      </c>
    </row>
    <row r="629" spans="1:4">
      <c r="A629" s="336" t="s">
        <v>1368</v>
      </c>
      <c r="B629" s="337" t="s">
        <v>1590</v>
      </c>
      <c r="C629" s="295">
        <v>50</v>
      </c>
      <c r="D629" s="295">
        <v>50</v>
      </c>
    </row>
    <row r="630" spans="1:4">
      <c r="A630" s="336" t="s">
        <v>1369</v>
      </c>
      <c r="B630" s="337" t="s">
        <v>1589</v>
      </c>
      <c r="C630" s="295">
        <v>14</v>
      </c>
      <c r="D630" s="295">
        <v>14</v>
      </c>
    </row>
    <row r="631" spans="1:4">
      <c r="A631" s="336" t="s">
        <v>1370</v>
      </c>
      <c r="B631" s="337" t="s">
        <v>1588</v>
      </c>
      <c r="C631" s="295">
        <v>6</v>
      </c>
      <c r="D631" s="295">
        <v>6</v>
      </c>
    </row>
    <row r="632" spans="1:4" ht="12.75" customHeight="1">
      <c r="A632" s="336" t="s">
        <v>1371</v>
      </c>
      <c r="B632" s="337" t="s">
        <v>1372</v>
      </c>
      <c r="C632" s="295">
        <v>222</v>
      </c>
      <c r="D632" s="295">
        <v>222</v>
      </c>
    </row>
    <row r="633" spans="1:4" ht="12.75" customHeight="1">
      <c r="A633" s="336" t="s">
        <v>1373</v>
      </c>
      <c r="B633" s="337" t="s">
        <v>1374</v>
      </c>
      <c r="C633" s="295"/>
      <c r="D633" s="295"/>
    </row>
    <row r="634" spans="1:4" ht="18.75" customHeight="1">
      <c r="A634" s="335">
        <v>18</v>
      </c>
      <c r="B634" s="342" t="s">
        <v>1375</v>
      </c>
      <c r="C634" s="334"/>
      <c r="D634" s="334"/>
    </row>
    <row r="635" spans="1:4">
      <c r="A635" s="336" t="s">
        <v>1376</v>
      </c>
      <c r="B635" s="337" t="s">
        <v>1587</v>
      </c>
      <c r="C635" s="295"/>
      <c r="D635" s="295"/>
    </row>
    <row r="636" spans="1:4" ht="12.75" customHeight="1">
      <c r="A636" s="336" t="s">
        <v>1377</v>
      </c>
      <c r="B636" s="337" t="s">
        <v>1378</v>
      </c>
      <c r="C636" s="295"/>
      <c r="D636" s="295"/>
    </row>
    <row r="637" spans="1:4" ht="12.75" customHeight="1">
      <c r="A637" s="336" t="s">
        <v>1379</v>
      </c>
      <c r="B637" s="337" t="s">
        <v>1380</v>
      </c>
      <c r="C637" s="295"/>
      <c r="D637" s="295"/>
    </row>
    <row r="638" spans="1:4" ht="12.75" customHeight="1">
      <c r="A638" s="336" t="s">
        <v>1381</v>
      </c>
      <c r="B638" s="337" t="s">
        <v>1382</v>
      </c>
      <c r="C638" s="295"/>
      <c r="D638" s="295"/>
    </row>
    <row r="639" spans="1:4" ht="12.75" customHeight="1">
      <c r="A639" s="336" t="s">
        <v>1383</v>
      </c>
      <c r="B639" s="337" t="s">
        <v>1384</v>
      </c>
      <c r="C639" s="295"/>
      <c r="D639" s="295"/>
    </row>
    <row r="640" spans="1:4" ht="12.75" customHeight="1">
      <c r="A640" s="336" t="s">
        <v>1385</v>
      </c>
      <c r="B640" s="337" t="s">
        <v>1386</v>
      </c>
      <c r="C640" s="295"/>
      <c r="D640" s="295"/>
    </row>
    <row r="641" spans="1:4" ht="12.75" customHeight="1">
      <c r="A641" s="336" t="s">
        <v>1387</v>
      </c>
      <c r="B641" s="337" t="s">
        <v>1388</v>
      </c>
      <c r="C641" s="295"/>
      <c r="D641" s="295"/>
    </row>
    <row r="642" spans="1:4" ht="12.75" customHeight="1">
      <c r="A642" s="336" t="s">
        <v>1389</v>
      </c>
      <c r="B642" s="337" t="s">
        <v>1390</v>
      </c>
      <c r="C642" s="295"/>
      <c r="D642" s="295"/>
    </row>
    <row r="643" spans="1:4" ht="12.75" customHeight="1">
      <c r="A643" s="336" t="s">
        <v>1391</v>
      </c>
      <c r="B643" s="337" t="s">
        <v>1392</v>
      </c>
      <c r="C643" s="295"/>
      <c r="D643" s="295"/>
    </row>
    <row r="644" spans="1:4" ht="12.75" customHeight="1">
      <c r="A644" s="336" t="s">
        <v>1393</v>
      </c>
      <c r="B644" s="337" t="s">
        <v>1394</v>
      </c>
      <c r="C644" s="295">
        <v>4</v>
      </c>
      <c r="D644" s="295">
        <v>4</v>
      </c>
    </row>
    <row r="645" spans="1:4">
      <c r="A645" s="336" t="s">
        <v>1395</v>
      </c>
      <c r="B645" s="337" t="s">
        <v>1586</v>
      </c>
      <c r="C645" s="295"/>
      <c r="D645" s="295"/>
    </row>
    <row r="646" spans="1:4">
      <c r="A646" s="336" t="s">
        <v>1396</v>
      </c>
      <c r="B646" s="337" t="s">
        <v>1585</v>
      </c>
      <c r="C646" s="295"/>
      <c r="D646" s="295"/>
    </row>
    <row r="647" spans="1:4" ht="12.75" customHeight="1">
      <c r="A647" s="336" t="s">
        <v>1397</v>
      </c>
      <c r="B647" s="337" t="s">
        <v>1398</v>
      </c>
      <c r="C647" s="295">
        <v>4</v>
      </c>
      <c r="D647" s="295">
        <v>4</v>
      </c>
    </row>
    <row r="648" spans="1:4" ht="12.75" customHeight="1">
      <c r="A648" s="336" t="s">
        <v>1399</v>
      </c>
      <c r="B648" s="337" t="s">
        <v>1400</v>
      </c>
      <c r="C648" s="295">
        <v>10</v>
      </c>
      <c r="D648" s="295">
        <v>10</v>
      </c>
    </row>
    <row r="649" spans="1:4" ht="12.75" customHeight="1">
      <c r="A649" s="336" t="s">
        <v>1401</v>
      </c>
      <c r="B649" s="337" t="s">
        <v>1402</v>
      </c>
      <c r="C649" s="295">
        <v>24</v>
      </c>
      <c r="D649" s="295">
        <v>24</v>
      </c>
    </row>
    <row r="650" spans="1:4" ht="12.75" customHeight="1">
      <c r="A650" s="336" t="s">
        <v>1403</v>
      </c>
      <c r="B650" s="337" t="s">
        <v>1404</v>
      </c>
      <c r="C650" s="295"/>
      <c r="D650" s="295"/>
    </row>
    <row r="651" spans="1:4" ht="12.75" customHeight="1">
      <c r="A651" s="336" t="s">
        <v>1405</v>
      </c>
      <c r="B651" s="337" t="s">
        <v>1406</v>
      </c>
      <c r="C651" s="295">
        <v>2</v>
      </c>
      <c r="D651" s="295">
        <v>2</v>
      </c>
    </row>
    <row r="652" spans="1:4" ht="12.75" customHeight="1">
      <c r="A652" s="336" t="s">
        <v>1407</v>
      </c>
      <c r="B652" s="337" t="s">
        <v>1408</v>
      </c>
      <c r="C652" s="295"/>
      <c r="D652" s="295"/>
    </row>
    <row r="653" spans="1:4" ht="18.75">
      <c r="A653" s="335">
        <v>19</v>
      </c>
      <c r="B653" s="342" t="s">
        <v>1584</v>
      </c>
      <c r="C653" s="334"/>
      <c r="D653" s="334"/>
    </row>
    <row r="654" spans="1:4" ht="12.75" customHeight="1">
      <c r="A654" s="336" t="s">
        <v>1409</v>
      </c>
      <c r="B654" s="348" t="s">
        <v>1410</v>
      </c>
      <c r="C654" s="295">
        <v>46</v>
      </c>
      <c r="D654" s="295">
        <v>46</v>
      </c>
    </row>
    <row r="655" spans="1:4" ht="12.75" customHeight="1">
      <c r="A655" s="336" t="s">
        <v>1411</v>
      </c>
      <c r="B655" s="348" t="s">
        <v>1412</v>
      </c>
      <c r="C655" s="295"/>
      <c r="D655" s="295"/>
    </row>
    <row r="656" spans="1:4" ht="12.75" customHeight="1">
      <c r="A656" s="336" t="s">
        <v>1413</v>
      </c>
      <c r="B656" s="348" t="s">
        <v>1414</v>
      </c>
      <c r="C656" s="295">
        <v>22</v>
      </c>
      <c r="D656" s="295">
        <v>22</v>
      </c>
    </row>
    <row r="657" spans="1:4" ht="12.75" customHeight="1">
      <c r="A657" s="336" t="s">
        <v>1415</v>
      </c>
      <c r="B657" s="348" t="s">
        <v>1416</v>
      </c>
      <c r="C657" s="295">
        <v>2</v>
      </c>
      <c r="D657" s="295">
        <v>2</v>
      </c>
    </row>
    <row r="658" spans="1:4" ht="12.75" customHeight="1">
      <c r="A658" s="336" t="s">
        <v>1417</v>
      </c>
      <c r="B658" s="348" t="s">
        <v>1418</v>
      </c>
      <c r="C658" s="295">
        <v>16</v>
      </c>
      <c r="D658" s="295">
        <v>16</v>
      </c>
    </row>
    <row r="659" spans="1:4" ht="12.75" customHeight="1">
      <c r="A659" s="336" t="s">
        <v>1419</v>
      </c>
      <c r="B659" s="348" t="s">
        <v>1420</v>
      </c>
      <c r="C659" s="295">
        <v>104</v>
      </c>
      <c r="D659" s="295">
        <v>104</v>
      </c>
    </row>
    <row r="660" spans="1:4" ht="12.75" customHeight="1">
      <c r="A660" s="336" t="s">
        <v>1421</v>
      </c>
      <c r="B660" s="348" t="s">
        <v>1422</v>
      </c>
      <c r="C660" s="295">
        <v>4</v>
      </c>
      <c r="D660" s="295">
        <v>4</v>
      </c>
    </row>
    <row r="661" spans="1:4" ht="12.75" customHeight="1">
      <c r="A661" s="336" t="s">
        <v>1423</v>
      </c>
      <c r="B661" s="348" t="s">
        <v>1424</v>
      </c>
      <c r="C661" s="295">
        <v>8</v>
      </c>
      <c r="D661" s="295">
        <v>8</v>
      </c>
    </row>
    <row r="662" spans="1:4" ht="12.75" customHeight="1">
      <c r="A662" s="336" t="s">
        <v>1425</v>
      </c>
      <c r="B662" s="348" t="s">
        <v>1426</v>
      </c>
      <c r="C662" s="295">
        <v>2</v>
      </c>
      <c r="D662" s="295">
        <v>2</v>
      </c>
    </row>
    <row r="663" spans="1:4" ht="12.75" customHeight="1">
      <c r="A663" s="336" t="s">
        <v>1427</v>
      </c>
      <c r="B663" s="348" t="s">
        <v>1428</v>
      </c>
      <c r="C663" s="295">
        <v>38</v>
      </c>
      <c r="D663" s="295">
        <v>38</v>
      </c>
    </row>
    <row r="664" spans="1:4" ht="12.75" customHeight="1">
      <c r="A664" s="336" t="s">
        <v>1429</v>
      </c>
      <c r="B664" s="348" t="s">
        <v>1430</v>
      </c>
      <c r="C664" s="295"/>
      <c r="D664" s="295"/>
    </row>
    <row r="665" spans="1:4" ht="37.5" customHeight="1">
      <c r="A665" s="335">
        <v>20</v>
      </c>
      <c r="B665" s="342" t="s">
        <v>1431</v>
      </c>
      <c r="C665" s="334"/>
      <c r="D665" s="334"/>
    </row>
    <row r="666" spans="1:4" ht="12.75" customHeight="1">
      <c r="A666" s="336" t="s">
        <v>1432</v>
      </c>
      <c r="B666" s="337" t="s">
        <v>1433</v>
      </c>
      <c r="C666" s="295">
        <v>34</v>
      </c>
      <c r="D666" s="295">
        <v>34</v>
      </c>
    </row>
    <row r="667" spans="1:4" ht="12.75" customHeight="1">
      <c r="A667" s="336" t="s">
        <v>1434</v>
      </c>
      <c r="B667" s="337" t="s">
        <v>1435</v>
      </c>
      <c r="C667" s="295">
        <v>2</v>
      </c>
      <c r="D667" s="295">
        <v>2</v>
      </c>
    </row>
    <row r="668" spans="1:4" ht="12.75" customHeight="1">
      <c r="A668" s="336" t="s">
        <v>1436</v>
      </c>
      <c r="B668" s="337" t="s">
        <v>1437</v>
      </c>
      <c r="C668" s="295">
        <v>32</v>
      </c>
      <c r="D668" s="295">
        <v>32</v>
      </c>
    </row>
    <row r="669" spans="1:4" ht="12.75" customHeight="1">
      <c r="A669" s="336" t="s">
        <v>1438</v>
      </c>
      <c r="B669" s="337" t="s">
        <v>1439</v>
      </c>
      <c r="C669" s="295">
        <v>8</v>
      </c>
      <c r="D669" s="295">
        <v>8</v>
      </c>
    </row>
    <row r="670" spans="1:4" ht="12.75" customHeight="1">
      <c r="A670" s="336" t="s">
        <v>1440</v>
      </c>
      <c r="B670" s="337" t="s">
        <v>1441</v>
      </c>
      <c r="C670" s="295">
        <v>2</v>
      </c>
      <c r="D670" s="295">
        <v>2</v>
      </c>
    </row>
    <row r="671" spans="1:4" ht="12.75" customHeight="1">
      <c r="A671" s="336" t="s">
        <v>1442</v>
      </c>
      <c r="B671" s="337" t="s">
        <v>1443</v>
      </c>
      <c r="C671" s="295"/>
      <c r="D671" s="295"/>
    </row>
    <row r="672" spans="1:4" ht="18.75" customHeight="1">
      <c r="A672" s="335">
        <v>21</v>
      </c>
      <c r="B672" s="342" t="s">
        <v>1444</v>
      </c>
      <c r="C672" s="334"/>
      <c r="D672" s="334"/>
    </row>
    <row r="673" spans="1:4" ht="12.75" customHeight="1">
      <c r="A673" s="336" t="s">
        <v>1445</v>
      </c>
      <c r="B673" s="337" t="s">
        <v>1446</v>
      </c>
      <c r="C673" s="295"/>
      <c r="D673" s="295"/>
    </row>
    <row r="674" spans="1:4" ht="12.75" customHeight="1">
      <c r="A674" s="336" t="s">
        <v>1447</v>
      </c>
      <c r="B674" s="337" t="s">
        <v>1448</v>
      </c>
      <c r="C674" s="295"/>
      <c r="D674" s="295"/>
    </row>
    <row r="675" spans="1:4" ht="12.75" customHeight="1">
      <c r="A675" s="336" t="s">
        <v>1449</v>
      </c>
      <c r="B675" s="337" t="s">
        <v>1450</v>
      </c>
      <c r="C675" s="295"/>
      <c r="D675" s="295"/>
    </row>
    <row r="676" spans="1:4" ht="12.75" customHeight="1">
      <c r="A676" s="336" t="s">
        <v>1451</v>
      </c>
      <c r="B676" s="337" t="s">
        <v>1452</v>
      </c>
      <c r="C676" s="295"/>
      <c r="D676" s="295"/>
    </row>
    <row r="677" spans="1:4" ht="12.75" customHeight="1">
      <c r="A677" s="336" t="s">
        <v>1453</v>
      </c>
      <c r="B677" s="346" t="s">
        <v>1454</v>
      </c>
      <c r="C677" s="295"/>
      <c r="D677" s="295"/>
    </row>
    <row r="678" spans="1:4" ht="12.75" customHeight="1">
      <c r="A678" s="336" t="s">
        <v>1455</v>
      </c>
      <c r="B678" s="346" t="s">
        <v>1456</v>
      </c>
      <c r="C678" s="295"/>
      <c r="D678" s="295"/>
    </row>
    <row r="679" spans="1:4" ht="12.75" customHeight="1">
      <c r="A679" s="336" t="s">
        <v>1457</v>
      </c>
      <c r="B679" s="337" t="s">
        <v>1458</v>
      </c>
      <c r="C679" s="295"/>
      <c r="D679" s="295"/>
    </row>
    <row r="680" spans="1:4" ht="12.75" customHeight="1">
      <c r="A680" s="336" t="s">
        <v>1459</v>
      </c>
      <c r="B680" s="346" t="s">
        <v>1460</v>
      </c>
      <c r="C680" s="295"/>
      <c r="D680" s="295"/>
    </row>
    <row r="681" spans="1:4" ht="12.75" customHeight="1">
      <c r="A681" s="336" t="s">
        <v>1461</v>
      </c>
      <c r="B681" s="346" t="s">
        <v>1462</v>
      </c>
      <c r="C681" s="295"/>
      <c r="D681" s="295"/>
    </row>
    <row r="682" spans="1:4" ht="12.75" customHeight="1">
      <c r="A682" s="336" t="s">
        <v>1463</v>
      </c>
      <c r="B682" s="346" t="s">
        <v>1464</v>
      </c>
      <c r="C682" s="295"/>
      <c r="D682" s="295"/>
    </row>
    <row r="683" spans="1:4" ht="12.75" customHeight="1">
      <c r="A683" s="336" t="s">
        <v>1465</v>
      </c>
      <c r="B683" s="338" t="s">
        <v>1466</v>
      </c>
      <c r="C683" s="295"/>
      <c r="D683" s="295"/>
    </row>
    <row r="684" spans="1:4">
      <c r="A684" s="336" t="s">
        <v>1467</v>
      </c>
      <c r="B684" s="337" t="s">
        <v>1583</v>
      </c>
      <c r="C684" s="295"/>
      <c r="D684" s="295"/>
    </row>
    <row r="685" spans="1:4">
      <c r="A685" s="336" t="s">
        <v>1468</v>
      </c>
      <c r="B685" s="337" t="s">
        <v>1582</v>
      </c>
      <c r="C685" s="295"/>
      <c r="D685" s="295"/>
    </row>
    <row r="686" spans="1:4" ht="12.75" customHeight="1">
      <c r="A686" s="336" t="s">
        <v>1469</v>
      </c>
      <c r="B686" s="346" t="s">
        <v>1470</v>
      </c>
      <c r="C686" s="295"/>
      <c r="D686" s="295"/>
    </row>
    <row r="687" spans="1:4" ht="12.75" customHeight="1">
      <c r="A687" s="336" t="s">
        <v>1471</v>
      </c>
      <c r="B687" s="346" t="s">
        <v>1472</v>
      </c>
      <c r="C687" s="295"/>
      <c r="D687" s="295"/>
    </row>
    <row r="688" spans="1:4" ht="12.75" customHeight="1">
      <c r="A688" s="336" t="s">
        <v>1473</v>
      </c>
      <c r="B688" s="337" t="s">
        <v>1474</v>
      </c>
      <c r="C688" s="295"/>
      <c r="D688" s="295"/>
    </row>
    <row r="689" spans="1:4" ht="12.75" customHeight="1">
      <c r="A689" s="336" t="s">
        <v>1475</v>
      </c>
      <c r="B689" s="337" t="s">
        <v>1476</v>
      </c>
      <c r="C689" s="295"/>
      <c r="D689" s="295"/>
    </row>
    <row r="690" spans="1:4" ht="12.75" customHeight="1">
      <c r="A690" s="336" t="s">
        <v>1477</v>
      </c>
      <c r="B690" s="337" t="s">
        <v>1581</v>
      </c>
      <c r="C690" s="295"/>
      <c r="D690" s="295"/>
    </row>
    <row r="691" spans="1:4" ht="12.75" customHeight="1">
      <c r="A691" s="336" t="s">
        <v>1478</v>
      </c>
      <c r="B691" s="337" t="s">
        <v>1580</v>
      </c>
      <c r="C691" s="295"/>
      <c r="D691" s="295"/>
    </row>
    <row r="692" spans="1:4" ht="12.75" customHeight="1">
      <c r="A692" s="336" t="s">
        <v>1479</v>
      </c>
      <c r="B692" s="337" t="s">
        <v>1480</v>
      </c>
      <c r="C692" s="295"/>
      <c r="D692" s="295"/>
    </row>
    <row r="693" spans="1:4" ht="12.75" customHeight="1">
      <c r="A693" s="336" t="s">
        <v>1481</v>
      </c>
      <c r="B693" s="337" t="s">
        <v>1482</v>
      </c>
      <c r="C693" s="295">
        <v>4</v>
      </c>
      <c r="D693" s="295">
        <v>4</v>
      </c>
    </row>
    <row r="694" spans="1:4" ht="12.75" customHeight="1">
      <c r="A694" s="336" t="s">
        <v>1483</v>
      </c>
      <c r="B694" s="337" t="s">
        <v>1484</v>
      </c>
      <c r="C694" s="295">
        <v>28</v>
      </c>
      <c r="D694" s="295">
        <v>28</v>
      </c>
    </row>
    <row r="695" spans="1:4" ht="12.75" customHeight="1">
      <c r="A695" s="336" t="s">
        <v>1485</v>
      </c>
      <c r="B695" s="337" t="s">
        <v>1486</v>
      </c>
      <c r="C695" s="295">
        <v>14</v>
      </c>
      <c r="D695" s="295">
        <v>14</v>
      </c>
    </row>
    <row r="696" spans="1:4" ht="12.75" customHeight="1">
      <c r="A696" s="336" t="s">
        <v>1487</v>
      </c>
      <c r="B696" s="337" t="s">
        <v>1488</v>
      </c>
      <c r="C696" s="295">
        <v>4</v>
      </c>
      <c r="D696" s="295">
        <v>4</v>
      </c>
    </row>
    <row r="697" spans="1:4" ht="12.75" customHeight="1">
      <c r="A697" s="336" t="s">
        <v>1489</v>
      </c>
      <c r="B697" s="337" t="s">
        <v>1490</v>
      </c>
      <c r="C697" s="295">
        <v>14</v>
      </c>
      <c r="D697" s="295">
        <v>14</v>
      </c>
    </row>
    <row r="698" spans="1:4" ht="12.75" customHeight="1">
      <c r="A698" s="336" t="s">
        <v>1491</v>
      </c>
      <c r="B698" s="337" t="s">
        <v>1492</v>
      </c>
      <c r="C698" s="295"/>
      <c r="D698" s="295"/>
    </row>
    <row r="699" spans="1:4" ht="12.75" customHeight="1">
      <c r="A699" s="336" t="s">
        <v>1493</v>
      </c>
      <c r="B699" s="337" t="s">
        <v>1494</v>
      </c>
      <c r="C699" s="295">
        <v>6</v>
      </c>
      <c r="D699" s="295">
        <v>6</v>
      </c>
    </row>
    <row r="700" spans="1:4" ht="12.75" customHeight="1">
      <c r="A700" s="336" t="s">
        <v>1495</v>
      </c>
      <c r="B700" s="337" t="s">
        <v>1496</v>
      </c>
      <c r="C700" s="295"/>
      <c r="D700" s="295"/>
    </row>
    <row r="701" spans="1:4" ht="12.75" customHeight="1">
      <c r="A701" s="336" t="s">
        <v>1497</v>
      </c>
      <c r="B701" s="337" t="s">
        <v>1498</v>
      </c>
      <c r="C701" s="295">
        <v>4</v>
      </c>
      <c r="D701" s="295">
        <v>4</v>
      </c>
    </row>
    <row r="702" spans="1:4" ht="18.75" customHeight="1">
      <c r="A702" s="335">
        <v>22</v>
      </c>
      <c r="B702" s="342" t="s">
        <v>1499</v>
      </c>
      <c r="C702" s="334"/>
      <c r="D702" s="334"/>
    </row>
    <row r="703" spans="1:4">
      <c r="A703" s="336" t="s">
        <v>1500</v>
      </c>
      <c r="B703" s="337" t="s">
        <v>1797</v>
      </c>
      <c r="C703" s="295"/>
      <c r="D703" s="295"/>
    </row>
    <row r="704" spans="1:4" ht="12.75" customHeight="1">
      <c r="A704" s="336" t="s">
        <v>1501</v>
      </c>
      <c r="B704" s="337" t="s">
        <v>1502</v>
      </c>
      <c r="C704" s="295"/>
      <c r="D704" s="295"/>
    </row>
    <row r="705" spans="1:4" ht="12.75" customHeight="1">
      <c r="A705" s="336" t="s">
        <v>1503</v>
      </c>
      <c r="B705" s="337" t="s">
        <v>1504</v>
      </c>
      <c r="C705" s="295"/>
      <c r="D705" s="295"/>
    </row>
    <row r="706" spans="1:4" ht="12.75" customHeight="1">
      <c r="A706" s="336" t="s">
        <v>1505</v>
      </c>
      <c r="B706" s="337" t="s">
        <v>1506</v>
      </c>
      <c r="C706" s="295"/>
      <c r="D706" s="295"/>
    </row>
    <row r="707" spans="1:4" ht="12.75" customHeight="1">
      <c r="A707" s="336" t="s">
        <v>1507</v>
      </c>
      <c r="B707" s="337" t="s">
        <v>1508</v>
      </c>
      <c r="C707" s="295"/>
      <c r="D707" s="295"/>
    </row>
    <row r="708" spans="1:4" ht="12.75" customHeight="1">
      <c r="A708" s="336" t="s">
        <v>1509</v>
      </c>
      <c r="B708" s="337" t="s">
        <v>1510</v>
      </c>
      <c r="C708" s="295"/>
      <c r="D708" s="295"/>
    </row>
    <row r="709" spans="1:4" ht="12.75" customHeight="1">
      <c r="A709" s="336" t="s">
        <v>1511</v>
      </c>
      <c r="B709" s="337" t="s">
        <v>1512</v>
      </c>
      <c r="C709" s="295"/>
      <c r="D709" s="295"/>
    </row>
    <row r="710" spans="1:4" ht="12.75" customHeight="1">
      <c r="A710" s="336" t="s">
        <v>1513</v>
      </c>
      <c r="B710" s="337" t="s">
        <v>1514</v>
      </c>
      <c r="C710" s="295">
        <v>8</v>
      </c>
      <c r="D710" s="295">
        <v>8</v>
      </c>
    </row>
    <row r="711" spans="1:4" ht="18.75" customHeight="1">
      <c r="A711" s="335">
        <v>23</v>
      </c>
      <c r="B711" s="375" t="s">
        <v>1515</v>
      </c>
      <c r="C711" s="334"/>
      <c r="D711" s="334"/>
    </row>
    <row r="712" spans="1:4" ht="12.75" customHeight="1">
      <c r="A712" s="336" t="s">
        <v>1516</v>
      </c>
      <c r="B712" s="337" t="s">
        <v>1517</v>
      </c>
      <c r="C712" s="295"/>
      <c r="D712" s="295"/>
    </row>
    <row r="713" spans="1:4" ht="12.75" customHeight="1">
      <c r="A713" s="336" t="s">
        <v>1518</v>
      </c>
      <c r="B713" s="337" t="s">
        <v>1519</v>
      </c>
      <c r="C713" s="295">
        <v>2</v>
      </c>
      <c r="D713" s="295">
        <v>2</v>
      </c>
    </row>
    <row r="714" spans="1:4" ht="12.75" customHeight="1">
      <c r="A714" s="336" t="s">
        <v>1520</v>
      </c>
      <c r="B714" s="337" t="s">
        <v>1579</v>
      </c>
      <c r="C714" s="295"/>
      <c r="D714" s="295"/>
    </row>
    <row r="715" spans="1:4">
      <c r="A715" s="336" t="s">
        <v>1521</v>
      </c>
      <c r="B715" s="337" t="s">
        <v>1578</v>
      </c>
      <c r="C715" s="295"/>
      <c r="D715" s="295"/>
    </row>
    <row r="716" spans="1:4">
      <c r="A716" s="336" t="s">
        <v>1522</v>
      </c>
      <c r="B716" s="337" t="s">
        <v>1577</v>
      </c>
      <c r="C716" s="295"/>
      <c r="D716" s="295"/>
    </row>
    <row r="717" spans="1:4" ht="12.75" customHeight="1">
      <c r="A717" s="336" t="s">
        <v>1523</v>
      </c>
      <c r="B717" s="338" t="s">
        <v>1524</v>
      </c>
      <c r="C717" s="295"/>
      <c r="D717" s="295"/>
    </row>
    <row r="718" spans="1:4" ht="12.75" customHeight="1">
      <c r="A718" s="336" t="s">
        <v>1525</v>
      </c>
      <c r="B718" s="338" t="s">
        <v>1526</v>
      </c>
      <c r="C718" s="295">
        <v>2</v>
      </c>
      <c r="D718" s="295">
        <v>2</v>
      </c>
    </row>
    <row r="719" spans="1:4">
      <c r="A719" s="336" t="s">
        <v>1527</v>
      </c>
      <c r="B719" s="338" t="s">
        <v>1576</v>
      </c>
      <c r="C719" s="295"/>
      <c r="D719" s="295"/>
    </row>
    <row r="720" spans="1:4">
      <c r="A720" s="336" t="s">
        <v>1528</v>
      </c>
      <c r="B720" s="337" t="s">
        <v>1798</v>
      </c>
      <c r="C720" s="295">
        <v>2</v>
      </c>
      <c r="D720" s="295">
        <v>2</v>
      </c>
    </row>
    <row r="721" spans="1:4">
      <c r="A721" s="336" t="s">
        <v>1529</v>
      </c>
      <c r="B721" s="337" t="s">
        <v>1575</v>
      </c>
      <c r="C721" s="295">
        <v>2</v>
      </c>
      <c r="D721" s="295">
        <v>2</v>
      </c>
    </row>
    <row r="722" spans="1:4" ht="12.75" customHeight="1">
      <c r="A722" s="336" t="s">
        <v>1530</v>
      </c>
      <c r="B722" s="337" t="s">
        <v>1531</v>
      </c>
      <c r="C722" s="295">
        <v>136</v>
      </c>
      <c r="D722" s="295">
        <v>136</v>
      </c>
    </row>
    <row r="723" spans="1:4" ht="12.75" customHeight="1">
      <c r="A723" s="336" t="s">
        <v>1532</v>
      </c>
      <c r="B723" s="337" t="s">
        <v>1533</v>
      </c>
      <c r="C723" s="295">
        <v>940</v>
      </c>
      <c r="D723" s="295">
        <v>940</v>
      </c>
    </row>
    <row r="724" spans="1:4">
      <c r="A724" s="336" t="s">
        <v>1534</v>
      </c>
      <c r="B724" s="337" t="s">
        <v>1574</v>
      </c>
      <c r="C724" s="295">
        <v>8</v>
      </c>
      <c r="D724" s="295">
        <v>8</v>
      </c>
    </row>
    <row r="725" spans="1:4" ht="15" customHeight="1">
      <c r="A725" s="350"/>
      <c r="B725" s="375" t="s">
        <v>1535</v>
      </c>
      <c r="C725" s="351"/>
      <c r="D725" s="334"/>
    </row>
    <row r="726" spans="1:4" ht="12.75" customHeight="1">
      <c r="A726" s="336" t="s">
        <v>1536</v>
      </c>
      <c r="B726" s="352" t="s">
        <v>1537</v>
      </c>
      <c r="C726" s="295">
        <v>4</v>
      </c>
      <c r="D726" s="295"/>
    </row>
    <row r="727" spans="1:4" ht="12.75" customHeight="1">
      <c r="A727" s="353" t="s">
        <v>1538</v>
      </c>
      <c r="B727" s="352" t="s">
        <v>1539</v>
      </c>
      <c r="C727" s="295">
        <v>2</v>
      </c>
      <c r="D727" s="295"/>
    </row>
    <row r="728" spans="1:4" ht="12.75" customHeight="1">
      <c r="A728" s="353" t="s">
        <v>1540</v>
      </c>
      <c r="B728" s="352" t="s">
        <v>1541</v>
      </c>
      <c r="C728" s="295">
        <v>14</v>
      </c>
      <c r="D728" s="295"/>
    </row>
    <row r="729" spans="1:4" ht="23.25">
      <c r="A729" s="354"/>
      <c r="B729" s="375" t="s">
        <v>1542</v>
      </c>
      <c r="C729" s="351"/>
      <c r="D729" s="334"/>
    </row>
    <row r="730" spans="1:4" ht="12.75" customHeight="1">
      <c r="A730" s="353" t="s">
        <v>1543</v>
      </c>
      <c r="B730" s="352" t="s">
        <v>1544</v>
      </c>
      <c r="C730" s="295">
        <v>32</v>
      </c>
      <c r="D730" s="295"/>
    </row>
    <row r="731" spans="1:4" ht="12.75" customHeight="1">
      <c r="A731" s="353" t="s">
        <v>1545</v>
      </c>
      <c r="B731" s="352" t="s">
        <v>1546</v>
      </c>
      <c r="C731" s="295">
        <v>40</v>
      </c>
      <c r="D731" s="295"/>
    </row>
    <row r="732" spans="1:4" ht="12.75" customHeight="1">
      <c r="A732" s="353" t="s">
        <v>1547</v>
      </c>
      <c r="B732" s="352" t="s">
        <v>1548</v>
      </c>
      <c r="C732" s="295">
        <v>8</v>
      </c>
      <c r="D732" s="295"/>
    </row>
  </sheetData>
  <conditionalFormatting sqref="A727:A728 A730:A732">
    <cfRule type="duplicateValues" dxfId="0" priority="1"/>
  </conditionalFormatting>
  <pageMargins left="0" right="0" top="0" bottom="0" header="0.31496062992125984" footer="0.31496062992125984"/>
  <pageSetup paperSize="9" scale="6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19"/>
  <sheetViews>
    <sheetView view="pageBreakPreview" topLeftCell="A106" zoomScaleSheetLayoutView="100" workbookViewId="0">
      <selection activeCell="B117" sqref="B117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3178</v>
      </c>
      <c r="D5" s="218"/>
      <c r="E5" s="218"/>
      <c r="F5" s="218"/>
      <c r="G5" s="220"/>
      <c r="H5" s="105"/>
    </row>
    <row r="6" spans="1:8" ht="15.75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" thickTop="1">
      <c r="A9" s="278"/>
      <c r="B9" s="370" t="s">
        <v>1570</v>
      </c>
      <c r="C9" s="143"/>
      <c r="D9" s="143"/>
      <c r="E9" s="144"/>
      <c r="F9" s="144"/>
      <c r="G9" s="145"/>
      <c r="H9" s="144"/>
    </row>
    <row r="10" spans="1:8">
      <c r="A10" s="480" t="s">
        <v>3046</v>
      </c>
      <c r="B10" s="481" t="s">
        <v>3047</v>
      </c>
      <c r="C10" s="482">
        <v>2</v>
      </c>
      <c r="D10" s="482">
        <v>2</v>
      </c>
      <c r="E10" s="482">
        <v>1</v>
      </c>
      <c r="F10" s="482">
        <v>1</v>
      </c>
      <c r="G10" s="527">
        <f>C10+E10</f>
        <v>3</v>
      </c>
      <c r="H10" s="551">
        <f>D10+F10</f>
        <v>3</v>
      </c>
    </row>
    <row r="11" spans="1:8">
      <c r="A11" s="480" t="s">
        <v>2993</v>
      </c>
      <c r="B11" s="481" t="s">
        <v>2994</v>
      </c>
      <c r="C11" s="482">
        <v>38</v>
      </c>
      <c r="D11" s="482">
        <v>38</v>
      </c>
      <c r="E11" s="482">
        <v>0</v>
      </c>
      <c r="F11" s="482">
        <v>0</v>
      </c>
      <c r="G11" s="527">
        <f t="shared" ref="G11:G74" si="0">C11+E11</f>
        <v>38</v>
      </c>
      <c r="H11" s="551">
        <f t="shared" ref="H11:H74" si="1">D11+F11</f>
        <v>38</v>
      </c>
    </row>
    <row r="12" spans="1:8">
      <c r="A12" s="480" t="s">
        <v>2965</v>
      </c>
      <c r="B12" s="481" t="s">
        <v>2966</v>
      </c>
      <c r="C12" s="482">
        <v>6</v>
      </c>
      <c r="D12" s="482">
        <v>6</v>
      </c>
      <c r="E12" s="482">
        <v>15</v>
      </c>
      <c r="F12" s="482">
        <v>15</v>
      </c>
      <c r="G12" s="527">
        <f t="shared" si="0"/>
        <v>21</v>
      </c>
      <c r="H12" s="551">
        <f t="shared" si="1"/>
        <v>21</v>
      </c>
    </row>
    <row r="13" spans="1:8">
      <c r="A13" s="480" t="s">
        <v>3117</v>
      </c>
      <c r="B13" s="481" t="s">
        <v>3118</v>
      </c>
      <c r="C13" s="482">
        <v>4108</v>
      </c>
      <c r="D13" s="482">
        <v>4108</v>
      </c>
      <c r="E13" s="482">
        <v>7</v>
      </c>
      <c r="F13" s="482">
        <v>7</v>
      </c>
      <c r="G13" s="527">
        <f t="shared" si="0"/>
        <v>4115</v>
      </c>
      <c r="H13" s="551">
        <f t="shared" si="1"/>
        <v>4115</v>
      </c>
    </row>
    <row r="14" spans="1:8">
      <c r="A14" s="480" t="s">
        <v>3179</v>
      </c>
      <c r="B14" s="481" t="s">
        <v>3180</v>
      </c>
      <c r="C14" s="482">
        <v>4</v>
      </c>
      <c r="D14" s="482">
        <v>4</v>
      </c>
      <c r="E14" s="482">
        <v>0</v>
      </c>
      <c r="F14" s="482">
        <v>0</v>
      </c>
      <c r="G14" s="527">
        <f t="shared" si="0"/>
        <v>4</v>
      </c>
      <c r="H14" s="551">
        <f t="shared" si="1"/>
        <v>4</v>
      </c>
    </row>
    <row r="15" spans="1:8">
      <c r="A15" s="480" t="s">
        <v>3181</v>
      </c>
      <c r="B15" s="481" t="s">
        <v>3182</v>
      </c>
      <c r="C15" s="482">
        <v>2803</v>
      </c>
      <c r="D15" s="482">
        <v>2803</v>
      </c>
      <c r="E15" s="482">
        <v>2</v>
      </c>
      <c r="F15" s="482">
        <v>2</v>
      </c>
      <c r="G15" s="527">
        <f t="shared" si="0"/>
        <v>2805</v>
      </c>
      <c r="H15" s="551">
        <f t="shared" si="1"/>
        <v>2805</v>
      </c>
    </row>
    <row r="16" spans="1:8">
      <c r="A16" s="480" t="s">
        <v>3183</v>
      </c>
      <c r="B16" s="481" t="s">
        <v>3184</v>
      </c>
      <c r="C16" s="482">
        <v>0</v>
      </c>
      <c r="D16" s="482">
        <v>0</v>
      </c>
      <c r="E16" s="482">
        <v>1</v>
      </c>
      <c r="F16" s="482">
        <v>1</v>
      </c>
      <c r="G16" s="527">
        <f t="shared" si="0"/>
        <v>1</v>
      </c>
      <c r="H16" s="551">
        <f t="shared" si="1"/>
        <v>1</v>
      </c>
    </row>
    <row r="17" spans="1:8">
      <c r="A17" s="480" t="s">
        <v>3121</v>
      </c>
      <c r="B17" s="481" t="s">
        <v>3122</v>
      </c>
      <c r="C17" s="482">
        <v>1</v>
      </c>
      <c r="D17" s="482">
        <v>1</v>
      </c>
      <c r="E17" s="482">
        <v>0</v>
      </c>
      <c r="F17" s="482">
        <v>0</v>
      </c>
      <c r="G17" s="527">
        <f t="shared" si="0"/>
        <v>1</v>
      </c>
      <c r="H17" s="551">
        <f t="shared" si="1"/>
        <v>1</v>
      </c>
    </row>
    <row r="18" spans="1:8">
      <c r="A18" s="480" t="s">
        <v>2995</v>
      </c>
      <c r="B18" s="481" t="s">
        <v>2996</v>
      </c>
      <c r="C18" s="482">
        <v>17</v>
      </c>
      <c r="D18" s="482">
        <v>17</v>
      </c>
      <c r="E18" s="482">
        <v>2</v>
      </c>
      <c r="F18" s="482">
        <v>2</v>
      </c>
      <c r="G18" s="527">
        <f t="shared" si="0"/>
        <v>19</v>
      </c>
      <c r="H18" s="551">
        <f t="shared" si="1"/>
        <v>19</v>
      </c>
    </row>
    <row r="19" spans="1:8">
      <c r="A19" s="480" t="s">
        <v>2891</v>
      </c>
      <c r="B19" s="481" t="s">
        <v>2892</v>
      </c>
      <c r="C19" s="482">
        <v>10</v>
      </c>
      <c r="D19" s="482">
        <v>10</v>
      </c>
      <c r="E19" s="482">
        <v>0</v>
      </c>
      <c r="F19" s="482">
        <v>0</v>
      </c>
      <c r="G19" s="527">
        <f t="shared" si="0"/>
        <v>10</v>
      </c>
      <c r="H19" s="551">
        <f t="shared" si="1"/>
        <v>10</v>
      </c>
    </row>
    <row r="20" spans="1:8">
      <c r="A20" s="480" t="s">
        <v>2897</v>
      </c>
      <c r="B20" s="481" t="s">
        <v>2898</v>
      </c>
      <c r="C20" s="482">
        <v>10</v>
      </c>
      <c r="D20" s="482">
        <v>10</v>
      </c>
      <c r="E20" s="482">
        <v>0</v>
      </c>
      <c r="F20" s="482">
        <v>0</v>
      </c>
      <c r="G20" s="527">
        <f t="shared" si="0"/>
        <v>10</v>
      </c>
      <c r="H20" s="551">
        <f t="shared" si="1"/>
        <v>10</v>
      </c>
    </row>
    <row r="21" spans="1:8">
      <c r="A21" s="480" t="s">
        <v>3185</v>
      </c>
      <c r="B21" s="481" t="s">
        <v>3186</v>
      </c>
      <c r="C21" s="482">
        <v>0</v>
      </c>
      <c r="D21" s="482">
        <v>0</v>
      </c>
      <c r="E21" s="482">
        <v>23</v>
      </c>
      <c r="F21" s="482">
        <v>23</v>
      </c>
      <c r="G21" s="527">
        <f t="shared" si="0"/>
        <v>23</v>
      </c>
      <c r="H21" s="551">
        <f t="shared" si="1"/>
        <v>23</v>
      </c>
    </row>
    <row r="22" spans="1:8">
      <c r="A22" s="480" t="s">
        <v>3187</v>
      </c>
      <c r="B22" s="481" t="s">
        <v>3188</v>
      </c>
      <c r="C22" s="482">
        <v>0</v>
      </c>
      <c r="D22" s="482">
        <v>0</v>
      </c>
      <c r="E22" s="482">
        <v>6</v>
      </c>
      <c r="F22" s="482">
        <v>6</v>
      </c>
      <c r="G22" s="527">
        <f t="shared" si="0"/>
        <v>6</v>
      </c>
      <c r="H22" s="551">
        <f t="shared" si="1"/>
        <v>6</v>
      </c>
    </row>
    <row r="23" spans="1:8">
      <c r="A23" s="480" t="s">
        <v>3189</v>
      </c>
      <c r="B23" s="481" t="s">
        <v>3190</v>
      </c>
      <c r="C23" s="482">
        <v>2</v>
      </c>
      <c r="D23" s="482">
        <v>2</v>
      </c>
      <c r="E23" s="482">
        <v>0</v>
      </c>
      <c r="F23" s="482">
        <v>0</v>
      </c>
      <c r="G23" s="527">
        <f t="shared" si="0"/>
        <v>2</v>
      </c>
      <c r="H23" s="551">
        <f t="shared" si="1"/>
        <v>2</v>
      </c>
    </row>
    <row r="24" spans="1:8">
      <c r="A24" s="480" t="s">
        <v>3191</v>
      </c>
      <c r="B24" s="481" t="s">
        <v>3192</v>
      </c>
      <c r="C24" s="482">
        <v>2</v>
      </c>
      <c r="D24" s="482">
        <v>2</v>
      </c>
      <c r="E24" s="482">
        <v>1</v>
      </c>
      <c r="F24" s="482">
        <v>1</v>
      </c>
      <c r="G24" s="527">
        <f t="shared" si="0"/>
        <v>3</v>
      </c>
      <c r="H24" s="551">
        <f t="shared" si="1"/>
        <v>3</v>
      </c>
    </row>
    <row r="25" spans="1:8">
      <c r="A25" s="480" t="s">
        <v>2623</v>
      </c>
      <c r="B25" s="481" t="s">
        <v>2624</v>
      </c>
      <c r="C25" s="482">
        <v>0</v>
      </c>
      <c r="D25" s="482">
        <v>0</v>
      </c>
      <c r="E25" s="482">
        <v>1910</v>
      </c>
      <c r="F25" s="482">
        <v>1910</v>
      </c>
      <c r="G25" s="527">
        <f t="shared" si="0"/>
        <v>1910</v>
      </c>
      <c r="H25" s="551">
        <f t="shared" si="1"/>
        <v>1910</v>
      </c>
    </row>
    <row r="26" spans="1:8">
      <c r="A26" s="480" t="s">
        <v>3152</v>
      </c>
      <c r="B26" s="481" t="s">
        <v>3153</v>
      </c>
      <c r="C26" s="482">
        <v>919</v>
      </c>
      <c r="D26" s="482">
        <v>919</v>
      </c>
      <c r="E26" s="482">
        <v>36</v>
      </c>
      <c r="F26" s="482">
        <v>36</v>
      </c>
      <c r="G26" s="527">
        <f t="shared" si="0"/>
        <v>955</v>
      </c>
      <c r="H26" s="551">
        <f t="shared" si="1"/>
        <v>955</v>
      </c>
    </row>
    <row r="27" spans="1:8">
      <c r="A27" s="480" t="s">
        <v>3193</v>
      </c>
      <c r="B27" s="481" t="s">
        <v>3194</v>
      </c>
      <c r="C27" s="482">
        <v>481</v>
      </c>
      <c r="D27" s="482">
        <v>481</v>
      </c>
      <c r="E27" s="482">
        <v>4</v>
      </c>
      <c r="F27" s="482">
        <v>4</v>
      </c>
      <c r="G27" s="527">
        <f t="shared" si="0"/>
        <v>485</v>
      </c>
      <c r="H27" s="551">
        <f t="shared" si="1"/>
        <v>485</v>
      </c>
    </row>
    <row r="28" spans="1:8">
      <c r="A28" s="480" t="s">
        <v>2917</v>
      </c>
      <c r="B28" s="481" t="s">
        <v>2918</v>
      </c>
      <c r="C28" s="482">
        <v>7163</v>
      </c>
      <c r="D28" s="482">
        <v>7163</v>
      </c>
      <c r="E28" s="482">
        <v>891</v>
      </c>
      <c r="F28" s="482">
        <v>891</v>
      </c>
      <c r="G28" s="527">
        <f t="shared" si="0"/>
        <v>8054</v>
      </c>
      <c r="H28" s="551">
        <f t="shared" si="1"/>
        <v>8054</v>
      </c>
    </row>
    <row r="29" spans="1:8">
      <c r="A29" s="480" t="s">
        <v>3195</v>
      </c>
      <c r="B29" s="481" t="s">
        <v>3196</v>
      </c>
      <c r="C29" s="482">
        <v>5</v>
      </c>
      <c r="D29" s="482">
        <v>5</v>
      </c>
      <c r="E29" s="482">
        <v>32</v>
      </c>
      <c r="F29" s="482">
        <v>32</v>
      </c>
      <c r="G29" s="527">
        <f t="shared" si="0"/>
        <v>37</v>
      </c>
      <c r="H29" s="551">
        <f t="shared" si="1"/>
        <v>37</v>
      </c>
    </row>
    <row r="30" spans="1:8" s="604" customFormat="1">
      <c r="A30" s="601" t="s">
        <v>3197</v>
      </c>
      <c r="B30" s="602" t="s">
        <v>3198</v>
      </c>
      <c r="C30" s="599">
        <v>0</v>
      </c>
      <c r="D30" s="599">
        <v>0</v>
      </c>
      <c r="E30" s="599">
        <v>4</v>
      </c>
      <c r="F30" s="599">
        <v>4</v>
      </c>
      <c r="G30" s="600">
        <f t="shared" si="0"/>
        <v>4</v>
      </c>
      <c r="H30" s="603">
        <f t="shared" si="1"/>
        <v>4</v>
      </c>
    </row>
    <row r="31" spans="1:8">
      <c r="A31" s="480" t="s">
        <v>2791</v>
      </c>
      <c r="B31" s="481" t="s">
        <v>2840</v>
      </c>
      <c r="C31" s="482">
        <v>0</v>
      </c>
      <c r="D31" s="482">
        <v>0</v>
      </c>
      <c r="E31" s="482">
        <v>8</v>
      </c>
      <c r="F31" s="482">
        <v>8</v>
      </c>
      <c r="G31" s="527">
        <f t="shared" si="0"/>
        <v>8</v>
      </c>
      <c r="H31" s="551">
        <f t="shared" si="1"/>
        <v>8</v>
      </c>
    </row>
    <row r="32" spans="1:8">
      <c r="A32" s="480" t="s">
        <v>2997</v>
      </c>
      <c r="B32" s="481" t="s">
        <v>2998</v>
      </c>
      <c r="C32" s="482">
        <v>5</v>
      </c>
      <c r="D32" s="482">
        <v>5</v>
      </c>
      <c r="E32" s="482">
        <v>472</v>
      </c>
      <c r="F32" s="482">
        <v>472</v>
      </c>
      <c r="G32" s="527">
        <f t="shared" si="0"/>
        <v>477</v>
      </c>
      <c r="H32" s="551">
        <f t="shared" si="1"/>
        <v>477</v>
      </c>
    </row>
    <row r="33" spans="1:8">
      <c r="A33" s="480" t="s">
        <v>3199</v>
      </c>
      <c r="B33" s="481" t="s">
        <v>3200</v>
      </c>
      <c r="C33" s="482">
        <v>0</v>
      </c>
      <c r="D33" s="482">
        <v>0</v>
      </c>
      <c r="E33" s="482">
        <v>7</v>
      </c>
      <c r="F33" s="482">
        <v>7</v>
      </c>
      <c r="G33" s="527">
        <f t="shared" si="0"/>
        <v>7</v>
      </c>
      <c r="H33" s="551">
        <f t="shared" si="1"/>
        <v>7</v>
      </c>
    </row>
    <row r="34" spans="1:8">
      <c r="A34" s="480" t="s">
        <v>3201</v>
      </c>
      <c r="B34" s="481" t="s">
        <v>3202</v>
      </c>
      <c r="C34" s="482">
        <v>0</v>
      </c>
      <c r="D34" s="482">
        <v>0</v>
      </c>
      <c r="E34" s="482">
        <v>80</v>
      </c>
      <c r="F34" s="482">
        <v>80</v>
      </c>
      <c r="G34" s="527">
        <f t="shared" si="0"/>
        <v>80</v>
      </c>
      <c r="H34" s="551">
        <f t="shared" si="1"/>
        <v>80</v>
      </c>
    </row>
    <row r="35" spans="1:8">
      <c r="A35" s="480" t="s">
        <v>2625</v>
      </c>
      <c r="B35" s="481" t="s">
        <v>2626</v>
      </c>
      <c r="C35" s="482">
        <v>1901</v>
      </c>
      <c r="D35" s="482">
        <v>1901</v>
      </c>
      <c r="E35" s="482">
        <v>3824</v>
      </c>
      <c r="F35" s="482">
        <v>3824</v>
      </c>
      <c r="G35" s="527">
        <f t="shared" si="0"/>
        <v>5725</v>
      </c>
      <c r="H35" s="551">
        <f t="shared" si="1"/>
        <v>5725</v>
      </c>
    </row>
    <row r="36" spans="1:8">
      <c r="A36" s="480" t="s">
        <v>2627</v>
      </c>
      <c r="B36" s="481" t="s">
        <v>2628</v>
      </c>
      <c r="C36" s="482">
        <v>12</v>
      </c>
      <c r="D36" s="482">
        <v>12</v>
      </c>
      <c r="E36" s="482">
        <v>1</v>
      </c>
      <c r="F36" s="482">
        <v>1</v>
      </c>
      <c r="G36" s="527">
        <f t="shared" si="0"/>
        <v>13</v>
      </c>
      <c r="H36" s="551">
        <f t="shared" si="1"/>
        <v>13</v>
      </c>
    </row>
    <row r="37" spans="1:8">
      <c r="A37" s="480" t="s">
        <v>3203</v>
      </c>
      <c r="B37" s="481" t="s">
        <v>3204</v>
      </c>
      <c r="C37" s="482">
        <v>0</v>
      </c>
      <c r="D37" s="482">
        <v>0</v>
      </c>
      <c r="E37" s="482">
        <v>1</v>
      </c>
      <c r="F37" s="482">
        <v>1</v>
      </c>
      <c r="G37" s="527">
        <f t="shared" si="0"/>
        <v>1</v>
      </c>
      <c r="H37" s="551">
        <f t="shared" si="1"/>
        <v>1</v>
      </c>
    </row>
    <row r="38" spans="1:8">
      <c r="A38" s="480" t="s">
        <v>3205</v>
      </c>
      <c r="B38" s="481" t="s">
        <v>3206</v>
      </c>
      <c r="C38" s="482">
        <v>1</v>
      </c>
      <c r="D38" s="482">
        <v>1</v>
      </c>
      <c r="E38" s="482">
        <v>0</v>
      </c>
      <c r="F38" s="482">
        <v>0</v>
      </c>
      <c r="G38" s="527">
        <f t="shared" si="0"/>
        <v>1</v>
      </c>
      <c r="H38" s="551">
        <f t="shared" si="1"/>
        <v>1</v>
      </c>
    </row>
    <row r="39" spans="1:8">
      <c r="A39" s="480" t="s">
        <v>3207</v>
      </c>
      <c r="B39" s="481" t="s">
        <v>3208</v>
      </c>
      <c r="C39" s="482">
        <v>134</v>
      </c>
      <c r="D39" s="482">
        <v>134</v>
      </c>
      <c r="E39" s="482">
        <v>6</v>
      </c>
      <c r="F39" s="482">
        <v>6</v>
      </c>
      <c r="G39" s="527">
        <f t="shared" si="0"/>
        <v>140</v>
      </c>
      <c r="H39" s="551">
        <f t="shared" si="1"/>
        <v>140</v>
      </c>
    </row>
    <row r="40" spans="1:8">
      <c r="A40" s="480" t="s">
        <v>3209</v>
      </c>
      <c r="B40" s="481" t="s">
        <v>3210</v>
      </c>
      <c r="C40" s="482">
        <v>52</v>
      </c>
      <c r="D40" s="482">
        <v>52</v>
      </c>
      <c r="E40" s="482">
        <v>3</v>
      </c>
      <c r="F40" s="482">
        <v>3</v>
      </c>
      <c r="G40" s="527">
        <f t="shared" si="0"/>
        <v>55</v>
      </c>
      <c r="H40" s="551">
        <f t="shared" si="1"/>
        <v>55</v>
      </c>
    </row>
    <row r="41" spans="1:8">
      <c r="A41" s="480" t="s">
        <v>3211</v>
      </c>
      <c r="B41" s="481" t="s">
        <v>3212</v>
      </c>
      <c r="C41" s="482">
        <v>1</v>
      </c>
      <c r="D41" s="482">
        <v>1</v>
      </c>
      <c r="E41" s="482">
        <v>1</v>
      </c>
      <c r="F41" s="482">
        <v>1</v>
      </c>
      <c r="G41" s="527">
        <f t="shared" si="0"/>
        <v>2</v>
      </c>
      <c r="H41" s="551">
        <f t="shared" si="1"/>
        <v>2</v>
      </c>
    </row>
    <row r="42" spans="1:8" s="604" customFormat="1">
      <c r="A42" s="601" t="s">
        <v>3213</v>
      </c>
      <c r="B42" s="602" t="s">
        <v>3214</v>
      </c>
      <c r="C42" s="599">
        <v>42</v>
      </c>
      <c r="D42" s="599">
        <v>42</v>
      </c>
      <c r="E42" s="599">
        <v>0</v>
      </c>
      <c r="F42" s="599">
        <v>0</v>
      </c>
      <c r="G42" s="600">
        <f t="shared" si="0"/>
        <v>42</v>
      </c>
      <c r="H42" s="603">
        <f t="shared" si="1"/>
        <v>42</v>
      </c>
    </row>
    <row r="43" spans="1:8">
      <c r="A43" s="480" t="s">
        <v>3215</v>
      </c>
      <c r="B43" s="481" t="s">
        <v>3216</v>
      </c>
      <c r="C43" s="482">
        <v>0</v>
      </c>
      <c r="D43" s="482">
        <v>0</v>
      </c>
      <c r="E43" s="482">
        <v>1</v>
      </c>
      <c r="F43" s="482">
        <v>1</v>
      </c>
      <c r="G43" s="527">
        <f t="shared" si="0"/>
        <v>1</v>
      </c>
      <c r="H43" s="551">
        <f t="shared" si="1"/>
        <v>1</v>
      </c>
    </row>
    <row r="44" spans="1:8">
      <c r="A44" s="480" t="s">
        <v>3217</v>
      </c>
      <c r="B44" s="481" t="s">
        <v>3218</v>
      </c>
      <c r="C44" s="482">
        <v>3</v>
      </c>
      <c r="D44" s="482">
        <v>3</v>
      </c>
      <c r="E44" s="482">
        <v>10</v>
      </c>
      <c r="F44" s="482">
        <v>10</v>
      </c>
      <c r="G44" s="527">
        <f t="shared" si="0"/>
        <v>13</v>
      </c>
      <c r="H44" s="551">
        <f t="shared" si="1"/>
        <v>13</v>
      </c>
    </row>
    <row r="45" spans="1:8">
      <c r="A45" s="480" t="s">
        <v>3219</v>
      </c>
      <c r="B45" s="481" t="s">
        <v>3220</v>
      </c>
      <c r="C45" s="482">
        <v>19</v>
      </c>
      <c r="D45" s="482">
        <v>19</v>
      </c>
      <c r="E45" s="482">
        <v>9</v>
      </c>
      <c r="F45" s="482">
        <v>9</v>
      </c>
      <c r="G45" s="527">
        <f t="shared" si="0"/>
        <v>28</v>
      </c>
      <c r="H45" s="551">
        <f t="shared" si="1"/>
        <v>28</v>
      </c>
    </row>
    <row r="46" spans="1:8">
      <c r="A46" s="480" t="s">
        <v>3221</v>
      </c>
      <c r="B46" s="481" t="s">
        <v>3222</v>
      </c>
      <c r="C46" s="482">
        <v>95</v>
      </c>
      <c r="D46" s="482">
        <v>95</v>
      </c>
      <c r="E46" s="482">
        <v>59</v>
      </c>
      <c r="F46" s="482">
        <v>59</v>
      </c>
      <c r="G46" s="527">
        <f t="shared" si="0"/>
        <v>154</v>
      </c>
      <c r="H46" s="551">
        <f t="shared" si="1"/>
        <v>154</v>
      </c>
    </row>
    <row r="47" spans="1:8">
      <c r="A47" s="480" t="s">
        <v>3223</v>
      </c>
      <c r="B47" s="481" t="s">
        <v>3224</v>
      </c>
      <c r="C47" s="482">
        <v>42</v>
      </c>
      <c r="D47" s="482">
        <v>42</v>
      </c>
      <c r="E47" s="482">
        <v>1</v>
      </c>
      <c r="F47" s="482">
        <v>1</v>
      </c>
      <c r="G47" s="527">
        <f t="shared" si="0"/>
        <v>43</v>
      </c>
      <c r="H47" s="551">
        <f t="shared" si="1"/>
        <v>43</v>
      </c>
    </row>
    <row r="48" spans="1:8">
      <c r="A48" s="480" t="s">
        <v>3225</v>
      </c>
      <c r="B48" s="481" t="s">
        <v>3226</v>
      </c>
      <c r="C48" s="482">
        <v>0</v>
      </c>
      <c r="D48" s="482">
        <v>0</v>
      </c>
      <c r="E48" s="482">
        <v>1</v>
      </c>
      <c r="F48" s="482">
        <v>1</v>
      </c>
      <c r="G48" s="527">
        <f t="shared" si="0"/>
        <v>1</v>
      </c>
      <c r="H48" s="551">
        <f t="shared" si="1"/>
        <v>1</v>
      </c>
    </row>
    <row r="49" spans="1:8">
      <c r="A49" s="480" t="s">
        <v>161</v>
      </c>
      <c r="B49" s="481" t="s">
        <v>3227</v>
      </c>
      <c r="C49" s="482">
        <v>122</v>
      </c>
      <c r="D49" s="482">
        <v>122</v>
      </c>
      <c r="E49" s="482">
        <v>24</v>
      </c>
      <c r="F49" s="482">
        <v>24</v>
      </c>
      <c r="G49" s="527">
        <f t="shared" si="0"/>
        <v>146</v>
      </c>
      <c r="H49" s="551">
        <f t="shared" si="1"/>
        <v>146</v>
      </c>
    </row>
    <row r="50" spans="1:8">
      <c r="A50" s="480" t="s">
        <v>163</v>
      </c>
      <c r="B50" s="481" t="s">
        <v>3228</v>
      </c>
      <c r="C50" s="482">
        <v>51</v>
      </c>
      <c r="D50" s="482">
        <v>51</v>
      </c>
      <c r="E50" s="482">
        <v>23</v>
      </c>
      <c r="F50" s="482">
        <v>23</v>
      </c>
      <c r="G50" s="527">
        <f t="shared" si="0"/>
        <v>74</v>
      </c>
      <c r="H50" s="551">
        <f t="shared" si="1"/>
        <v>74</v>
      </c>
    </row>
    <row r="51" spans="1:8">
      <c r="A51" s="480" t="s">
        <v>3154</v>
      </c>
      <c r="B51" s="481" t="s">
        <v>3155</v>
      </c>
      <c r="C51" s="482">
        <v>2</v>
      </c>
      <c r="D51" s="482">
        <v>2</v>
      </c>
      <c r="E51" s="482">
        <v>0</v>
      </c>
      <c r="F51" s="482">
        <v>0</v>
      </c>
      <c r="G51" s="527">
        <f t="shared" si="0"/>
        <v>2</v>
      </c>
      <c r="H51" s="551">
        <f t="shared" si="1"/>
        <v>2</v>
      </c>
    </row>
    <row r="52" spans="1:8">
      <c r="A52" s="480" t="s">
        <v>2568</v>
      </c>
      <c r="B52" s="481" t="s">
        <v>2569</v>
      </c>
      <c r="C52" s="482">
        <v>50</v>
      </c>
      <c r="D52" s="482">
        <v>50</v>
      </c>
      <c r="E52" s="482">
        <v>0</v>
      </c>
      <c r="F52" s="482">
        <v>0</v>
      </c>
      <c r="G52" s="527">
        <f t="shared" si="0"/>
        <v>50</v>
      </c>
      <c r="H52" s="551">
        <f t="shared" si="1"/>
        <v>50</v>
      </c>
    </row>
    <row r="53" spans="1:8">
      <c r="A53" s="480" t="s">
        <v>2581</v>
      </c>
      <c r="B53" s="481" t="s">
        <v>2582</v>
      </c>
      <c r="C53" s="482">
        <v>1489</v>
      </c>
      <c r="D53" s="482">
        <v>1489</v>
      </c>
      <c r="E53" s="482">
        <v>125</v>
      </c>
      <c r="F53" s="482">
        <v>125</v>
      </c>
      <c r="G53" s="527">
        <f t="shared" si="0"/>
        <v>1614</v>
      </c>
      <c r="H53" s="551">
        <f t="shared" si="1"/>
        <v>1614</v>
      </c>
    </row>
    <row r="54" spans="1:8">
      <c r="A54" s="480" t="s">
        <v>3229</v>
      </c>
      <c r="B54" s="481" t="s">
        <v>3230</v>
      </c>
      <c r="C54" s="482">
        <v>4</v>
      </c>
      <c r="D54" s="482">
        <v>4</v>
      </c>
      <c r="E54" s="482">
        <v>0</v>
      </c>
      <c r="F54" s="482">
        <v>0</v>
      </c>
      <c r="G54" s="527">
        <f t="shared" si="0"/>
        <v>4</v>
      </c>
      <c r="H54" s="551">
        <f t="shared" si="1"/>
        <v>4</v>
      </c>
    </row>
    <row r="55" spans="1:8">
      <c r="A55" s="480" t="s">
        <v>3231</v>
      </c>
      <c r="B55" s="481" t="s">
        <v>3232</v>
      </c>
      <c r="C55" s="482">
        <v>4</v>
      </c>
      <c r="D55" s="482">
        <v>4</v>
      </c>
      <c r="E55" s="482">
        <v>0</v>
      </c>
      <c r="F55" s="482">
        <v>0</v>
      </c>
      <c r="G55" s="527">
        <f t="shared" si="0"/>
        <v>4</v>
      </c>
      <c r="H55" s="551">
        <f t="shared" si="1"/>
        <v>4</v>
      </c>
    </row>
    <row r="56" spans="1:8">
      <c r="A56" s="480" t="s">
        <v>2798</v>
      </c>
      <c r="B56" s="481" t="s">
        <v>2847</v>
      </c>
      <c r="C56" s="482">
        <v>20</v>
      </c>
      <c r="D56" s="482">
        <v>20</v>
      </c>
      <c r="E56" s="482">
        <v>4</v>
      </c>
      <c r="F56" s="482">
        <v>4</v>
      </c>
      <c r="G56" s="527">
        <f t="shared" si="0"/>
        <v>24</v>
      </c>
      <c r="H56" s="551">
        <f t="shared" si="1"/>
        <v>24</v>
      </c>
    </row>
    <row r="57" spans="1:8">
      <c r="A57" s="480" t="s">
        <v>2975</v>
      </c>
      <c r="B57" s="481" t="s">
        <v>2976</v>
      </c>
      <c r="C57" s="482">
        <v>0</v>
      </c>
      <c r="D57" s="482">
        <v>0</v>
      </c>
      <c r="E57" s="482">
        <v>1</v>
      </c>
      <c r="F57" s="482">
        <v>1</v>
      </c>
      <c r="G57" s="527">
        <f t="shared" si="0"/>
        <v>1</v>
      </c>
      <c r="H57" s="551">
        <f t="shared" si="1"/>
        <v>1</v>
      </c>
    </row>
    <row r="58" spans="1:8">
      <c r="A58" s="480" t="s">
        <v>3098</v>
      </c>
      <c r="B58" s="481" t="s">
        <v>3099</v>
      </c>
      <c r="C58" s="482">
        <v>0</v>
      </c>
      <c r="D58" s="482">
        <v>0</v>
      </c>
      <c r="E58" s="482">
        <v>2</v>
      </c>
      <c r="F58" s="482">
        <v>2</v>
      </c>
      <c r="G58" s="527">
        <f t="shared" si="0"/>
        <v>2</v>
      </c>
      <c r="H58" s="551">
        <f t="shared" si="1"/>
        <v>2</v>
      </c>
    </row>
    <row r="59" spans="1:8">
      <c r="A59" s="480" t="s">
        <v>3233</v>
      </c>
      <c r="B59" s="481" t="s">
        <v>3234</v>
      </c>
      <c r="C59" s="482">
        <v>0</v>
      </c>
      <c r="D59" s="482">
        <v>0</v>
      </c>
      <c r="E59" s="482">
        <v>2</v>
      </c>
      <c r="F59" s="482">
        <v>2</v>
      </c>
      <c r="G59" s="527">
        <f t="shared" si="0"/>
        <v>2</v>
      </c>
      <c r="H59" s="551">
        <f t="shared" si="1"/>
        <v>2</v>
      </c>
    </row>
    <row r="60" spans="1:8">
      <c r="A60" s="480" t="s">
        <v>2801</v>
      </c>
      <c r="B60" s="481" t="s">
        <v>2850</v>
      </c>
      <c r="C60" s="482">
        <v>2</v>
      </c>
      <c r="D60" s="482">
        <v>2</v>
      </c>
      <c r="E60" s="482">
        <v>3</v>
      </c>
      <c r="F60" s="482">
        <v>3</v>
      </c>
      <c r="G60" s="527">
        <f t="shared" si="0"/>
        <v>5</v>
      </c>
      <c r="H60" s="551">
        <f t="shared" si="1"/>
        <v>5</v>
      </c>
    </row>
    <row r="61" spans="1:8">
      <c r="A61" s="480" t="s">
        <v>2802</v>
      </c>
      <c r="B61" s="481" t="s">
        <v>2851</v>
      </c>
      <c r="C61" s="482">
        <v>4</v>
      </c>
      <c r="D61" s="482">
        <v>4</v>
      </c>
      <c r="E61" s="482">
        <v>66</v>
      </c>
      <c r="F61" s="482">
        <v>66</v>
      </c>
      <c r="G61" s="527">
        <f t="shared" si="0"/>
        <v>70</v>
      </c>
      <c r="H61" s="551">
        <f t="shared" si="1"/>
        <v>70</v>
      </c>
    </row>
    <row r="62" spans="1:8">
      <c r="A62" s="480" t="s">
        <v>2803</v>
      </c>
      <c r="B62" s="481" t="s">
        <v>2852</v>
      </c>
      <c r="C62" s="482">
        <v>6</v>
      </c>
      <c r="D62" s="482">
        <v>6</v>
      </c>
      <c r="E62" s="482">
        <v>68</v>
      </c>
      <c r="F62" s="482">
        <v>68</v>
      </c>
      <c r="G62" s="527">
        <f t="shared" si="0"/>
        <v>74</v>
      </c>
      <c r="H62" s="551">
        <f t="shared" si="1"/>
        <v>74</v>
      </c>
    </row>
    <row r="63" spans="1:8">
      <c r="A63" s="480" t="s">
        <v>3235</v>
      </c>
      <c r="B63" s="481" t="s">
        <v>3236</v>
      </c>
      <c r="C63" s="482">
        <v>6</v>
      </c>
      <c r="D63" s="482">
        <v>6</v>
      </c>
      <c r="E63" s="482">
        <v>0</v>
      </c>
      <c r="F63" s="482">
        <v>0</v>
      </c>
      <c r="G63" s="527">
        <f t="shared" si="0"/>
        <v>6</v>
      </c>
      <c r="H63" s="551">
        <f t="shared" si="1"/>
        <v>6</v>
      </c>
    </row>
    <row r="64" spans="1:8">
      <c r="A64" s="480" t="s">
        <v>3001</v>
      </c>
      <c r="B64" s="481" t="s">
        <v>3002</v>
      </c>
      <c r="C64" s="482">
        <v>4</v>
      </c>
      <c r="D64" s="482">
        <v>4</v>
      </c>
      <c r="E64" s="482">
        <v>489</v>
      </c>
      <c r="F64" s="482">
        <v>489</v>
      </c>
      <c r="G64" s="527">
        <f t="shared" si="0"/>
        <v>493</v>
      </c>
      <c r="H64" s="551">
        <f t="shared" si="1"/>
        <v>493</v>
      </c>
    </row>
    <row r="65" spans="1:8">
      <c r="A65" s="601" t="s">
        <v>3237</v>
      </c>
      <c r="B65" s="602" t="s">
        <v>3238</v>
      </c>
      <c r="C65" s="599">
        <v>0</v>
      </c>
      <c r="D65" s="599">
        <v>0</v>
      </c>
      <c r="E65" s="599">
        <v>1</v>
      </c>
      <c r="F65" s="599">
        <v>1</v>
      </c>
      <c r="G65" s="600">
        <f t="shared" si="0"/>
        <v>1</v>
      </c>
      <c r="H65" s="603">
        <f t="shared" si="1"/>
        <v>1</v>
      </c>
    </row>
    <row r="66" spans="1:8">
      <c r="A66" s="480" t="s">
        <v>2804</v>
      </c>
      <c r="B66" s="481" t="s">
        <v>2853</v>
      </c>
      <c r="C66" s="482">
        <v>0</v>
      </c>
      <c r="D66" s="482">
        <v>0</v>
      </c>
      <c r="E66" s="482">
        <v>114</v>
      </c>
      <c r="F66" s="482">
        <v>114</v>
      </c>
      <c r="G66" s="527">
        <f t="shared" si="0"/>
        <v>114</v>
      </c>
      <c r="H66" s="551">
        <f t="shared" si="1"/>
        <v>114</v>
      </c>
    </row>
    <row r="67" spans="1:8">
      <c r="A67" s="480" t="s">
        <v>3239</v>
      </c>
      <c r="B67" s="481" t="s">
        <v>3240</v>
      </c>
      <c r="C67" s="482">
        <v>1</v>
      </c>
      <c r="D67" s="482">
        <v>1</v>
      </c>
      <c r="E67" s="482">
        <v>0</v>
      </c>
      <c r="F67" s="482">
        <v>0</v>
      </c>
      <c r="G67" s="527">
        <f t="shared" si="0"/>
        <v>1</v>
      </c>
      <c r="H67" s="551">
        <f t="shared" si="1"/>
        <v>1</v>
      </c>
    </row>
    <row r="68" spans="1:8">
      <c r="A68" s="480" t="s">
        <v>3241</v>
      </c>
      <c r="B68" s="481" t="s">
        <v>3242</v>
      </c>
      <c r="C68" s="482">
        <v>0</v>
      </c>
      <c r="D68" s="482">
        <v>0</v>
      </c>
      <c r="E68" s="482">
        <v>1</v>
      </c>
      <c r="F68" s="482">
        <v>1</v>
      </c>
      <c r="G68" s="527">
        <f t="shared" si="0"/>
        <v>1</v>
      </c>
      <c r="H68" s="551">
        <f t="shared" si="1"/>
        <v>1</v>
      </c>
    </row>
    <row r="69" spans="1:8">
      <c r="A69" s="480" t="s">
        <v>3243</v>
      </c>
      <c r="B69" s="481" t="s">
        <v>3244</v>
      </c>
      <c r="C69" s="482">
        <v>9</v>
      </c>
      <c r="D69" s="482">
        <v>9</v>
      </c>
      <c r="E69" s="482">
        <v>0</v>
      </c>
      <c r="F69" s="482">
        <v>0</v>
      </c>
      <c r="G69" s="527">
        <f t="shared" si="0"/>
        <v>9</v>
      </c>
      <c r="H69" s="551">
        <f t="shared" si="1"/>
        <v>9</v>
      </c>
    </row>
    <row r="70" spans="1:8">
      <c r="A70" s="480" t="s">
        <v>3245</v>
      </c>
      <c r="B70" s="481" t="s">
        <v>3246</v>
      </c>
      <c r="C70" s="482">
        <v>1</v>
      </c>
      <c r="D70" s="482">
        <v>1</v>
      </c>
      <c r="E70" s="482">
        <v>0</v>
      </c>
      <c r="F70" s="482">
        <v>0</v>
      </c>
      <c r="G70" s="527">
        <f t="shared" si="0"/>
        <v>1</v>
      </c>
      <c r="H70" s="551">
        <f t="shared" si="1"/>
        <v>1</v>
      </c>
    </row>
    <row r="71" spans="1:8">
      <c r="A71" s="480" t="s">
        <v>2753</v>
      </c>
      <c r="B71" s="481" t="s">
        <v>2754</v>
      </c>
      <c r="C71" s="482">
        <v>1</v>
      </c>
      <c r="D71" s="482">
        <v>1</v>
      </c>
      <c r="E71" s="482">
        <v>17</v>
      </c>
      <c r="F71" s="482">
        <v>17</v>
      </c>
      <c r="G71" s="527">
        <f t="shared" si="0"/>
        <v>18</v>
      </c>
      <c r="H71" s="551">
        <f t="shared" si="1"/>
        <v>18</v>
      </c>
    </row>
    <row r="72" spans="1:8">
      <c r="A72" s="480" t="s">
        <v>3003</v>
      </c>
      <c r="B72" s="481" t="s">
        <v>3004</v>
      </c>
      <c r="C72" s="482">
        <v>1</v>
      </c>
      <c r="D72" s="482">
        <v>1</v>
      </c>
      <c r="E72" s="482">
        <v>0</v>
      </c>
      <c r="F72" s="482">
        <v>0</v>
      </c>
      <c r="G72" s="527">
        <f t="shared" si="0"/>
        <v>1</v>
      </c>
      <c r="H72" s="551">
        <f t="shared" si="1"/>
        <v>1</v>
      </c>
    </row>
    <row r="73" spans="1:8">
      <c r="A73" s="480" t="s">
        <v>3005</v>
      </c>
      <c r="B73" s="481" t="s">
        <v>3006</v>
      </c>
      <c r="C73" s="482">
        <v>0</v>
      </c>
      <c r="D73" s="482">
        <v>0</v>
      </c>
      <c r="E73" s="482">
        <v>1</v>
      </c>
      <c r="F73" s="482">
        <v>1</v>
      </c>
      <c r="G73" s="527">
        <f t="shared" si="0"/>
        <v>1</v>
      </c>
      <c r="H73" s="551">
        <f t="shared" si="1"/>
        <v>1</v>
      </c>
    </row>
    <row r="74" spans="1:8">
      <c r="A74" s="480" t="s">
        <v>3005</v>
      </c>
      <c r="B74" s="481" t="s">
        <v>3006</v>
      </c>
      <c r="C74" s="482">
        <v>1</v>
      </c>
      <c r="D74" s="482">
        <v>1</v>
      </c>
      <c r="E74" s="482">
        <v>2</v>
      </c>
      <c r="F74" s="482">
        <v>2</v>
      </c>
      <c r="G74" s="527">
        <f t="shared" si="0"/>
        <v>3</v>
      </c>
      <c r="H74" s="551">
        <f t="shared" si="1"/>
        <v>3</v>
      </c>
    </row>
    <row r="75" spans="1:8">
      <c r="A75" s="480" t="s">
        <v>3007</v>
      </c>
      <c r="B75" s="481" t="s">
        <v>3008</v>
      </c>
      <c r="C75" s="482">
        <v>1</v>
      </c>
      <c r="D75" s="482">
        <v>1</v>
      </c>
      <c r="E75" s="482">
        <v>2</v>
      </c>
      <c r="F75" s="482">
        <v>2</v>
      </c>
      <c r="G75" s="527">
        <f t="shared" ref="G75:G118" si="2">C75+E75</f>
        <v>3</v>
      </c>
      <c r="H75" s="551">
        <f t="shared" ref="H75:H118" si="3">D75+F75</f>
        <v>3</v>
      </c>
    </row>
    <row r="76" spans="1:8">
      <c r="A76" s="480" t="s">
        <v>3009</v>
      </c>
      <c r="B76" s="481" t="s">
        <v>3010</v>
      </c>
      <c r="C76" s="482">
        <v>1</v>
      </c>
      <c r="D76" s="482">
        <v>1</v>
      </c>
      <c r="E76" s="482">
        <v>0</v>
      </c>
      <c r="F76" s="482">
        <v>0</v>
      </c>
      <c r="G76" s="527">
        <f t="shared" si="2"/>
        <v>1</v>
      </c>
      <c r="H76" s="551">
        <f t="shared" si="3"/>
        <v>1</v>
      </c>
    </row>
    <row r="77" spans="1:8">
      <c r="A77" s="480" t="s">
        <v>3011</v>
      </c>
      <c r="B77" s="481" t="s">
        <v>3012</v>
      </c>
      <c r="C77" s="482">
        <v>1</v>
      </c>
      <c r="D77" s="482">
        <v>1</v>
      </c>
      <c r="E77" s="482">
        <v>2</v>
      </c>
      <c r="F77" s="482">
        <v>2</v>
      </c>
      <c r="G77" s="527">
        <f t="shared" si="2"/>
        <v>3</v>
      </c>
      <c r="H77" s="551">
        <f t="shared" si="3"/>
        <v>3</v>
      </c>
    </row>
    <row r="78" spans="1:8">
      <c r="A78" s="480" t="s">
        <v>2755</v>
      </c>
      <c r="B78" s="481" t="s">
        <v>2756</v>
      </c>
      <c r="C78" s="482">
        <v>1</v>
      </c>
      <c r="D78" s="482">
        <v>1</v>
      </c>
      <c r="E78" s="482">
        <v>3064</v>
      </c>
      <c r="F78" s="482">
        <v>3064</v>
      </c>
      <c r="G78" s="527">
        <f t="shared" si="2"/>
        <v>3065</v>
      </c>
      <c r="H78" s="551">
        <f t="shared" si="3"/>
        <v>3065</v>
      </c>
    </row>
    <row r="79" spans="1:8">
      <c r="A79" s="480" t="s">
        <v>3013</v>
      </c>
      <c r="B79" s="481" t="s">
        <v>3014</v>
      </c>
      <c r="C79" s="482">
        <v>1</v>
      </c>
      <c r="D79" s="482">
        <v>1</v>
      </c>
      <c r="E79" s="482">
        <v>0</v>
      </c>
      <c r="F79" s="482">
        <v>0</v>
      </c>
      <c r="G79" s="527">
        <f t="shared" si="2"/>
        <v>1</v>
      </c>
      <c r="H79" s="551">
        <f t="shared" si="3"/>
        <v>1</v>
      </c>
    </row>
    <row r="80" spans="1:8">
      <c r="A80" s="480" t="s">
        <v>3015</v>
      </c>
      <c r="B80" s="481" t="s">
        <v>3016</v>
      </c>
      <c r="C80" s="482">
        <v>1</v>
      </c>
      <c r="D80" s="482">
        <v>1</v>
      </c>
      <c r="E80" s="482">
        <v>1</v>
      </c>
      <c r="F80" s="482">
        <v>1</v>
      </c>
      <c r="G80" s="527">
        <f t="shared" si="2"/>
        <v>2</v>
      </c>
      <c r="H80" s="551">
        <f t="shared" si="3"/>
        <v>2</v>
      </c>
    </row>
    <row r="81" spans="1:8">
      <c r="A81" s="480" t="s">
        <v>2757</v>
      </c>
      <c r="B81" s="481" t="s">
        <v>2758</v>
      </c>
      <c r="C81" s="482">
        <v>1</v>
      </c>
      <c r="D81" s="482">
        <v>1</v>
      </c>
      <c r="E81" s="482">
        <v>225</v>
      </c>
      <c r="F81" s="482">
        <v>225</v>
      </c>
      <c r="G81" s="527">
        <f t="shared" si="2"/>
        <v>226</v>
      </c>
      <c r="H81" s="551">
        <f t="shared" si="3"/>
        <v>226</v>
      </c>
    </row>
    <row r="82" spans="1:8">
      <c r="A82" s="480" t="s">
        <v>2761</v>
      </c>
      <c r="B82" s="481" t="s">
        <v>2762</v>
      </c>
      <c r="C82" s="482">
        <v>1</v>
      </c>
      <c r="D82" s="482">
        <v>1</v>
      </c>
      <c r="E82" s="482">
        <v>1</v>
      </c>
      <c r="F82" s="482">
        <v>1</v>
      </c>
      <c r="G82" s="527">
        <f t="shared" si="2"/>
        <v>2</v>
      </c>
      <c r="H82" s="551">
        <f t="shared" si="3"/>
        <v>2</v>
      </c>
    </row>
    <row r="83" spans="1:8">
      <c r="A83" s="480" t="s">
        <v>2763</v>
      </c>
      <c r="B83" s="481" t="s">
        <v>2764</v>
      </c>
      <c r="C83" s="482">
        <v>0</v>
      </c>
      <c r="D83" s="482">
        <v>0</v>
      </c>
      <c r="E83" s="482">
        <v>75</v>
      </c>
      <c r="F83" s="482">
        <v>75</v>
      </c>
      <c r="G83" s="527">
        <f t="shared" si="2"/>
        <v>75</v>
      </c>
      <c r="H83" s="551">
        <f t="shared" si="3"/>
        <v>75</v>
      </c>
    </row>
    <row r="84" spans="1:8">
      <c r="A84" s="480" t="s">
        <v>2765</v>
      </c>
      <c r="B84" s="481" t="s">
        <v>2766</v>
      </c>
      <c r="C84" s="482">
        <v>11</v>
      </c>
      <c r="D84" s="482">
        <v>11</v>
      </c>
      <c r="E84" s="482">
        <v>7</v>
      </c>
      <c r="F84" s="482">
        <v>7</v>
      </c>
      <c r="G84" s="527">
        <f t="shared" si="2"/>
        <v>18</v>
      </c>
      <c r="H84" s="551">
        <f t="shared" si="3"/>
        <v>18</v>
      </c>
    </row>
    <row r="85" spans="1:8">
      <c r="A85" s="480" t="s">
        <v>3023</v>
      </c>
      <c r="B85" s="481" t="s">
        <v>3024</v>
      </c>
      <c r="C85" s="482">
        <v>0</v>
      </c>
      <c r="D85" s="482">
        <v>0</v>
      </c>
      <c r="E85" s="482">
        <v>5</v>
      </c>
      <c r="F85" s="482">
        <v>5</v>
      </c>
      <c r="G85" s="527">
        <f t="shared" si="2"/>
        <v>5</v>
      </c>
      <c r="H85" s="551">
        <f t="shared" si="3"/>
        <v>5</v>
      </c>
    </row>
    <row r="86" spans="1:8">
      <c r="A86" s="480" t="s">
        <v>2769</v>
      </c>
      <c r="B86" s="481" t="s">
        <v>2770</v>
      </c>
      <c r="C86" s="482">
        <v>290</v>
      </c>
      <c r="D86" s="482">
        <v>290</v>
      </c>
      <c r="E86" s="482">
        <v>557</v>
      </c>
      <c r="F86" s="482">
        <v>557</v>
      </c>
      <c r="G86" s="527">
        <f t="shared" si="2"/>
        <v>847</v>
      </c>
      <c r="H86" s="551">
        <f t="shared" si="3"/>
        <v>847</v>
      </c>
    </row>
    <row r="87" spans="1:8">
      <c r="A87" s="480" t="s">
        <v>3136</v>
      </c>
      <c r="B87" s="481" t="s">
        <v>3137</v>
      </c>
      <c r="C87" s="482">
        <v>0</v>
      </c>
      <c r="D87" s="482">
        <v>0</v>
      </c>
      <c r="E87" s="482">
        <v>923</v>
      </c>
      <c r="F87" s="482">
        <v>923</v>
      </c>
      <c r="G87" s="527">
        <f t="shared" si="2"/>
        <v>923</v>
      </c>
      <c r="H87" s="551">
        <f t="shared" si="3"/>
        <v>923</v>
      </c>
    </row>
    <row r="88" spans="1:8">
      <c r="A88" s="480" t="s">
        <v>2775</v>
      </c>
      <c r="B88" s="481" t="s">
        <v>2776</v>
      </c>
      <c r="C88" s="482">
        <v>0</v>
      </c>
      <c r="D88" s="482">
        <v>0</v>
      </c>
      <c r="E88" s="482">
        <v>1</v>
      </c>
      <c r="F88" s="482">
        <v>1</v>
      </c>
      <c r="G88" s="527">
        <f t="shared" si="2"/>
        <v>1</v>
      </c>
      <c r="H88" s="551">
        <f t="shared" si="3"/>
        <v>1</v>
      </c>
    </row>
    <row r="89" spans="1:8">
      <c r="A89" s="480" t="s">
        <v>3247</v>
      </c>
      <c r="B89" s="481" t="s">
        <v>3248</v>
      </c>
      <c r="C89" s="482">
        <v>0</v>
      </c>
      <c r="D89" s="482">
        <v>0</v>
      </c>
      <c r="E89" s="482">
        <v>47</v>
      </c>
      <c r="F89" s="482">
        <v>47</v>
      </c>
      <c r="G89" s="527">
        <f t="shared" si="2"/>
        <v>47</v>
      </c>
      <c r="H89" s="551">
        <f t="shared" si="3"/>
        <v>47</v>
      </c>
    </row>
    <row r="90" spans="1:8">
      <c r="A90" s="480" t="s">
        <v>3031</v>
      </c>
      <c r="B90" s="481" t="s">
        <v>3032</v>
      </c>
      <c r="C90" s="482">
        <v>0</v>
      </c>
      <c r="D90" s="482">
        <v>0</v>
      </c>
      <c r="E90" s="482">
        <v>2</v>
      </c>
      <c r="F90" s="482">
        <v>2</v>
      </c>
      <c r="G90" s="527">
        <f t="shared" si="2"/>
        <v>2</v>
      </c>
      <c r="H90" s="551">
        <f t="shared" si="3"/>
        <v>2</v>
      </c>
    </row>
    <row r="91" spans="1:8">
      <c r="A91" s="480" t="s">
        <v>2927</v>
      </c>
      <c r="B91" s="481" t="s">
        <v>2928</v>
      </c>
      <c r="C91" s="482">
        <v>1</v>
      </c>
      <c r="D91" s="482">
        <v>1</v>
      </c>
      <c r="E91" s="482">
        <v>1868</v>
      </c>
      <c r="F91" s="482">
        <v>1868</v>
      </c>
      <c r="G91" s="527">
        <f t="shared" si="2"/>
        <v>1869</v>
      </c>
      <c r="H91" s="551">
        <f t="shared" si="3"/>
        <v>1869</v>
      </c>
    </row>
    <row r="92" spans="1:8">
      <c r="A92" s="480" t="s">
        <v>2929</v>
      </c>
      <c r="B92" s="481" t="s">
        <v>2930</v>
      </c>
      <c r="C92" s="482">
        <v>1</v>
      </c>
      <c r="D92" s="482">
        <v>1</v>
      </c>
      <c r="E92" s="482">
        <v>1861</v>
      </c>
      <c r="F92" s="482">
        <v>1861</v>
      </c>
      <c r="G92" s="527">
        <f t="shared" si="2"/>
        <v>1862</v>
      </c>
      <c r="H92" s="551">
        <f t="shared" si="3"/>
        <v>1862</v>
      </c>
    </row>
    <row r="93" spans="1:8">
      <c r="A93" s="480" t="s">
        <v>3138</v>
      </c>
      <c r="B93" s="481" t="s">
        <v>3139</v>
      </c>
      <c r="C93" s="482">
        <v>4467</v>
      </c>
      <c r="D93" s="482">
        <v>4467</v>
      </c>
      <c r="E93" s="482">
        <v>925</v>
      </c>
      <c r="F93" s="482">
        <v>925</v>
      </c>
      <c r="G93" s="527">
        <f t="shared" si="2"/>
        <v>5392</v>
      </c>
      <c r="H93" s="551">
        <f t="shared" si="3"/>
        <v>5392</v>
      </c>
    </row>
    <row r="94" spans="1:8">
      <c r="A94" s="480" t="s">
        <v>3033</v>
      </c>
      <c r="B94" s="481" t="s">
        <v>3034</v>
      </c>
      <c r="C94" s="482">
        <v>0</v>
      </c>
      <c r="D94" s="482">
        <v>0</v>
      </c>
      <c r="E94" s="482">
        <v>252</v>
      </c>
      <c r="F94" s="482">
        <v>252</v>
      </c>
      <c r="G94" s="527">
        <f t="shared" si="2"/>
        <v>252</v>
      </c>
      <c r="H94" s="551">
        <f t="shared" si="3"/>
        <v>252</v>
      </c>
    </row>
    <row r="95" spans="1:8">
      <c r="A95" s="480" t="s">
        <v>2979</v>
      </c>
      <c r="B95" s="481" t="s">
        <v>2980</v>
      </c>
      <c r="C95" s="482">
        <v>65</v>
      </c>
      <c r="D95" s="482">
        <v>65</v>
      </c>
      <c r="E95" s="482">
        <v>166</v>
      </c>
      <c r="F95" s="482">
        <v>166</v>
      </c>
      <c r="G95" s="527">
        <f t="shared" si="2"/>
        <v>231</v>
      </c>
      <c r="H95" s="551">
        <f t="shared" si="3"/>
        <v>231</v>
      </c>
    </row>
    <row r="96" spans="1:8">
      <c r="A96" s="480" t="s">
        <v>2829</v>
      </c>
      <c r="B96" s="481" t="s">
        <v>2878</v>
      </c>
      <c r="C96" s="482">
        <v>3</v>
      </c>
      <c r="D96" s="482">
        <v>3</v>
      </c>
      <c r="E96" s="482">
        <v>20</v>
      </c>
      <c r="F96" s="482">
        <v>20</v>
      </c>
      <c r="G96" s="527">
        <f t="shared" si="2"/>
        <v>23</v>
      </c>
      <c r="H96" s="551">
        <f t="shared" si="3"/>
        <v>23</v>
      </c>
    </row>
    <row r="97" spans="1:8">
      <c r="A97" s="480" t="s">
        <v>3052</v>
      </c>
      <c r="B97" s="481" t="s">
        <v>3053</v>
      </c>
      <c r="C97" s="482">
        <v>1</v>
      </c>
      <c r="D97" s="482">
        <v>1</v>
      </c>
      <c r="E97" s="482">
        <v>11</v>
      </c>
      <c r="F97" s="482">
        <v>11</v>
      </c>
      <c r="G97" s="527">
        <f t="shared" si="2"/>
        <v>12</v>
      </c>
      <c r="H97" s="551">
        <f t="shared" si="3"/>
        <v>12</v>
      </c>
    </row>
    <row r="98" spans="1:8">
      <c r="A98" s="480" t="s">
        <v>2832</v>
      </c>
      <c r="B98" s="481" t="s">
        <v>2881</v>
      </c>
      <c r="C98" s="482">
        <v>17</v>
      </c>
      <c r="D98" s="482">
        <v>17</v>
      </c>
      <c r="E98" s="482">
        <v>131</v>
      </c>
      <c r="F98" s="482">
        <v>131</v>
      </c>
      <c r="G98" s="527">
        <f t="shared" si="2"/>
        <v>148</v>
      </c>
      <c r="H98" s="551">
        <f t="shared" si="3"/>
        <v>148</v>
      </c>
    </row>
    <row r="99" spans="1:8">
      <c r="A99" s="480" t="s">
        <v>3039</v>
      </c>
      <c r="B99" s="481" t="s">
        <v>3040</v>
      </c>
      <c r="C99" s="482">
        <v>775</v>
      </c>
      <c r="D99" s="482">
        <v>775</v>
      </c>
      <c r="E99" s="482">
        <v>771</v>
      </c>
      <c r="F99" s="482">
        <v>771</v>
      </c>
      <c r="G99" s="527">
        <f t="shared" si="2"/>
        <v>1546</v>
      </c>
      <c r="H99" s="551">
        <f t="shared" si="3"/>
        <v>1546</v>
      </c>
    </row>
    <row r="100" spans="1:8">
      <c r="A100" s="480" t="s">
        <v>2833</v>
      </c>
      <c r="B100" s="481" t="s">
        <v>2882</v>
      </c>
      <c r="C100" s="482">
        <v>0</v>
      </c>
      <c r="D100" s="482">
        <v>0</v>
      </c>
      <c r="E100" s="482">
        <v>11</v>
      </c>
      <c r="F100" s="482">
        <v>11</v>
      </c>
      <c r="G100" s="527">
        <f t="shared" si="2"/>
        <v>11</v>
      </c>
      <c r="H100" s="551">
        <f t="shared" si="3"/>
        <v>11</v>
      </c>
    </row>
    <row r="101" spans="1:8">
      <c r="A101" s="480" t="s">
        <v>2834</v>
      </c>
      <c r="B101" s="481" t="s">
        <v>2883</v>
      </c>
      <c r="C101" s="482">
        <v>0</v>
      </c>
      <c r="D101" s="482">
        <v>0</v>
      </c>
      <c r="E101" s="482">
        <v>1244</v>
      </c>
      <c r="F101" s="482">
        <v>1244</v>
      </c>
      <c r="G101" s="527">
        <f t="shared" si="2"/>
        <v>1244</v>
      </c>
      <c r="H101" s="551">
        <f t="shared" si="3"/>
        <v>1244</v>
      </c>
    </row>
    <row r="102" spans="1:8">
      <c r="A102" s="480" t="s">
        <v>3054</v>
      </c>
      <c r="B102" s="481" t="s">
        <v>3055</v>
      </c>
      <c r="C102" s="482">
        <v>0</v>
      </c>
      <c r="D102" s="482">
        <v>0</v>
      </c>
      <c r="E102" s="482">
        <v>571</v>
      </c>
      <c r="F102" s="482">
        <v>571</v>
      </c>
      <c r="G102" s="527">
        <f t="shared" si="2"/>
        <v>571</v>
      </c>
      <c r="H102" s="551">
        <f t="shared" si="3"/>
        <v>571</v>
      </c>
    </row>
    <row r="103" spans="1:8">
      <c r="A103" s="480" t="s">
        <v>3140</v>
      </c>
      <c r="B103" s="481" t="s">
        <v>3141</v>
      </c>
      <c r="C103" s="482">
        <v>0</v>
      </c>
      <c r="D103" s="482">
        <v>0</v>
      </c>
      <c r="E103" s="482">
        <v>3</v>
      </c>
      <c r="F103" s="482">
        <v>3</v>
      </c>
      <c r="G103" s="527">
        <f t="shared" si="2"/>
        <v>3</v>
      </c>
      <c r="H103" s="551">
        <f t="shared" si="3"/>
        <v>3</v>
      </c>
    </row>
    <row r="104" spans="1:8">
      <c r="A104" s="480" t="s">
        <v>2783</v>
      </c>
      <c r="B104" s="481" t="s">
        <v>2784</v>
      </c>
      <c r="C104" s="482">
        <v>21</v>
      </c>
      <c r="D104" s="482">
        <v>21</v>
      </c>
      <c r="E104" s="482">
        <v>896</v>
      </c>
      <c r="F104" s="482">
        <v>896</v>
      </c>
      <c r="G104" s="527">
        <f t="shared" si="2"/>
        <v>917</v>
      </c>
      <c r="H104" s="551">
        <f t="shared" si="3"/>
        <v>917</v>
      </c>
    </row>
    <row r="105" spans="1:8">
      <c r="A105" s="480" t="s">
        <v>2836</v>
      </c>
      <c r="B105" s="481" t="s">
        <v>2885</v>
      </c>
      <c r="C105" s="482">
        <v>132</v>
      </c>
      <c r="D105" s="482">
        <v>132</v>
      </c>
      <c r="E105" s="482">
        <v>1484</v>
      </c>
      <c r="F105" s="482">
        <v>1484</v>
      </c>
      <c r="G105" s="527">
        <f t="shared" si="2"/>
        <v>1616</v>
      </c>
      <c r="H105" s="551">
        <f t="shared" si="3"/>
        <v>1616</v>
      </c>
    </row>
    <row r="106" spans="1:8">
      <c r="A106" s="480" t="s">
        <v>2785</v>
      </c>
      <c r="B106" s="481" t="s">
        <v>2786</v>
      </c>
      <c r="C106" s="482">
        <v>289</v>
      </c>
      <c r="D106" s="482">
        <v>289</v>
      </c>
      <c r="E106" s="482">
        <v>4043</v>
      </c>
      <c r="F106" s="482">
        <v>4043</v>
      </c>
      <c r="G106" s="527">
        <f t="shared" si="2"/>
        <v>4332</v>
      </c>
      <c r="H106" s="551">
        <f t="shared" si="3"/>
        <v>4332</v>
      </c>
    </row>
    <row r="107" spans="1:8">
      <c r="A107" s="480" t="s">
        <v>2983</v>
      </c>
      <c r="B107" s="481" t="s">
        <v>2984</v>
      </c>
      <c r="C107" s="482">
        <v>6</v>
      </c>
      <c r="D107" s="482">
        <v>6</v>
      </c>
      <c r="E107" s="482">
        <v>19</v>
      </c>
      <c r="F107" s="482">
        <v>19</v>
      </c>
      <c r="G107" s="527">
        <f t="shared" si="2"/>
        <v>25</v>
      </c>
      <c r="H107" s="551">
        <f t="shared" si="3"/>
        <v>25</v>
      </c>
    </row>
    <row r="108" spans="1:8">
      <c r="A108" s="480" t="s">
        <v>2963</v>
      </c>
      <c r="B108" s="481" t="s">
        <v>2964</v>
      </c>
      <c r="C108" s="482">
        <v>1</v>
      </c>
      <c r="D108" s="482">
        <v>1</v>
      </c>
      <c r="E108" s="482">
        <v>0</v>
      </c>
      <c r="F108" s="482">
        <v>0</v>
      </c>
      <c r="G108" s="527">
        <f t="shared" si="2"/>
        <v>1</v>
      </c>
      <c r="H108" s="551">
        <f t="shared" si="3"/>
        <v>1</v>
      </c>
    </row>
    <row r="109" spans="1:8">
      <c r="A109" s="480" t="s">
        <v>3041</v>
      </c>
      <c r="B109" s="481" t="s">
        <v>3042</v>
      </c>
      <c r="C109" s="482">
        <v>8</v>
      </c>
      <c r="D109" s="482">
        <v>8</v>
      </c>
      <c r="E109" s="482">
        <v>2567</v>
      </c>
      <c r="F109" s="482">
        <v>2567</v>
      </c>
      <c r="G109" s="527">
        <f t="shared" si="2"/>
        <v>2575</v>
      </c>
      <c r="H109" s="551">
        <f t="shared" si="3"/>
        <v>2575</v>
      </c>
    </row>
    <row r="110" spans="1:8">
      <c r="A110" s="480" t="s">
        <v>2987</v>
      </c>
      <c r="B110" s="481" t="s">
        <v>2988</v>
      </c>
      <c r="C110" s="482">
        <v>43</v>
      </c>
      <c r="D110" s="482">
        <v>43</v>
      </c>
      <c r="E110" s="482">
        <v>2237</v>
      </c>
      <c r="F110" s="482">
        <v>2237</v>
      </c>
      <c r="G110" s="527">
        <f t="shared" si="2"/>
        <v>2280</v>
      </c>
      <c r="H110" s="551">
        <f t="shared" si="3"/>
        <v>2280</v>
      </c>
    </row>
    <row r="111" spans="1:8">
      <c r="A111" s="480" t="s">
        <v>3056</v>
      </c>
      <c r="B111" s="481" t="s">
        <v>3057</v>
      </c>
      <c r="C111" s="482">
        <v>1</v>
      </c>
      <c r="D111" s="482">
        <v>1</v>
      </c>
      <c r="E111" s="482">
        <v>79</v>
      </c>
      <c r="F111" s="482">
        <v>79</v>
      </c>
      <c r="G111" s="527">
        <f t="shared" si="2"/>
        <v>80</v>
      </c>
      <c r="H111" s="551">
        <f t="shared" si="3"/>
        <v>80</v>
      </c>
    </row>
    <row r="112" spans="1:8">
      <c r="A112" s="480" t="s">
        <v>2837</v>
      </c>
      <c r="B112" s="481" t="s">
        <v>2886</v>
      </c>
      <c r="C112" s="482">
        <v>0</v>
      </c>
      <c r="D112" s="482">
        <v>0</v>
      </c>
      <c r="E112" s="482">
        <v>699</v>
      </c>
      <c r="F112" s="482">
        <v>699</v>
      </c>
      <c r="G112" s="527">
        <f t="shared" si="2"/>
        <v>699</v>
      </c>
      <c r="H112" s="551">
        <f t="shared" si="3"/>
        <v>699</v>
      </c>
    </row>
    <row r="113" spans="1:8">
      <c r="A113" s="480" t="s">
        <v>3249</v>
      </c>
      <c r="B113" s="481" t="s">
        <v>3250</v>
      </c>
      <c r="C113" s="482">
        <v>1</v>
      </c>
      <c r="D113" s="482">
        <v>1</v>
      </c>
      <c r="E113" s="482">
        <v>122</v>
      </c>
      <c r="F113" s="482">
        <v>122</v>
      </c>
      <c r="G113" s="527">
        <f t="shared" si="2"/>
        <v>123</v>
      </c>
      <c r="H113" s="551">
        <f t="shared" si="3"/>
        <v>123</v>
      </c>
    </row>
    <row r="114" spans="1:8">
      <c r="A114" s="480" t="s">
        <v>2066</v>
      </c>
      <c r="B114" s="481" t="s">
        <v>2067</v>
      </c>
      <c r="C114" s="482">
        <v>1</v>
      </c>
      <c r="D114" s="482">
        <v>1</v>
      </c>
      <c r="E114" s="482">
        <v>0</v>
      </c>
      <c r="F114" s="482">
        <v>0</v>
      </c>
      <c r="G114" s="527">
        <f t="shared" si="2"/>
        <v>1</v>
      </c>
      <c r="H114" s="551">
        <f t="shared" si="3"/>
        <v>1</v>
      </c>
    </row>
    <row r="115" spans="1:8">
      <c r="A115" s="480" t="s">
        <v>3251</v>
      </c>
      <c r="B115" s="481" t="s">
        <v>3252</v>
      </c>
      <c r="C115" s="482">
        <v>1</v>
      </c>
      <c r="D115" s="482">
        <v>1</v>
      </c>
      <c r="E115" s="482">
        <v>125</v>
      </c>
      <c r="F115" s="482">
        <v>125</v>
      </c>
      <c r="G115" s="527">
        <f t="shared" si="2"/>
        <v>126</v>
      </c>
      <c r="H115" s="551">
        <f t="shared" si="3"/>
        <v>126</v>
      </c>
    </row>
    <row r="116" spans="1:8">
      <c r="A116" s="480" t="s">
        <v>3253</v>
      </c>
      <c r="B116" s="481" t="s">
        <v>3254</v>
      </c>
      <c r="C116" s="482">
        <v>1</v>
      </c>
      <c r="D116" s="482">
        <v>1</v>
      </c>
      <c r="E116" s="482">
        <v>123</v>
      </c>
      <c r="F116" s="482">
        <v>123</v>
      </c>
      <c r="G116" s="527">
        <f t="shared" si="2"/>
        <v>124</v>
      </c>
      <c r="H116" s="551">
        <f t="shared" si="3"/>
        <v>124</v>
      </c>
    </row>
    <row r="117" spans="1:8">
      <c r="A117" s="480" t="s">
        <v>3255</v>
      </c>
      <c r="B117" s="481" t="s">
        <v>3256</v>
      </c>
      <c r="C117" s="482">
        <v>1</v>
      </c>
      <c r="D117" s="482">
        <v>1</v>
      </c>
      <c r="E117" s="482">
        <v>124</v>
      </c>
      <c r="F117" s="482">
        <v>124</v>
      </c>
      <c r="G117" s="527">
        <f t="shared" si="2"/>
        <v>125</v>
      </c>
      <c r="H117" s="551">
        <f t="shared" si="3"/>
        <v>125</v>
      </c>
    </row>
    <row r="118" spans="1:8">
      <c r="A118" s="505"/>
      <c r="B118" s="505"/>
      <c r="C118" s="540">
        <f>SUM(C10:C117)</f>
        <v>25801</v>
      </c>
      <c r="D118" s="540">
        <f>SUM(D10:D117)</f>
        <v>25801</v>
      </c>
      <c r="E118" s="540">
        <f>SUM(E10:E117)</f>
        <v>33626</v>
      </c>
      <c r="F118" s="540">
        <f>SUM(F10:F117)</f>
        <v>33626</v>
      </c>
      <c r="G118" s="529">
        <f t="shared" si="2"/>
        <v>59427</v>
      </c>
      <c r="H118" s="529">
        <f t="shared" si="3"/>
        <v>59427</v>
      </c>
    </row>
    <row r="119" spans="1:8" ht="14.25">
      <c r="A119" s="102" t="s">
        <v>4018</v>
      </c>
      <c r="B119" s="151"/>
      <c r="C119" s="151"/>
      <c r="D119" s="151"/>
      <c r="E119" s="149"/>
      <c r="F119" s="149"/>
      <c r="G119" s="150"/>
      <c r="H119" s="149"/>
    </row>
  </sheetData>
  <mergeCells count="5">
    <mergeCell ref="A7:A8"/>
    <mergeCell ref="B7:B8"/>
    <mergeCell ref="C7:D7"/>
    <mergeCell ref="E7:F7"/>
    <mergeCell ref="G7:H7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12"/>
  <sheetViews>
    <sheetView tabSelected="1" topLeftCell="A2" workbookViewId="0">
      <selection activeCell="J11" sqref="J11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[1]Kadar.ode.!C1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[1]Kadar.ode.!C2</f>
        <v>08923507</v>
      </c>
      <c r="D2" s="217"/>
      <c r="E2" s="217"/>
      <c r="F2" s="217"/>
      <c r="G2" s="219"/>
      <c r="H2" s="105"/>
    </row>
    <row r="3" spans="1:8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3045</v>
      </c>
      <c r="D5" s="218"/>
      <c r="E5" s="218"/>
      <c r="F5" s="218"/>
      <c r="G5" s="220"/>
      <c r="H5" s="105"/>
    </row>
    <row r="6" spans="1:8" ht="15.75">
      <c r="A6" s="182"/>
      <c r="B6" s="182"/>
      <c r="C6" s="182"/>
      <c r="D6" s="182"/>
      <c r="E6" s="182"/>
      <c r="F6" s="182"/>
      <c r="G6" s="102"/>
      <c r="H6" s="102"/>
    </row>
    <row r="7" spans="1:8" ht="12.75" customHeight="1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" thickTop="1">
      <c r="A9" s="278"/>
      <c r="B9" s="370" t="s">
        <v>1570</v>
      </c>
      <c r="C9" s="143"/>
      <c r="D9" s="143"/>
      <c r="E9" s="144"/>
      <c r="F9" s="144"/>
      <c r="G9" s="145"/>
      <c r="H9" s="144"/>
    </row>
    <row r="10" spans="1:8">
      <c r="A10" s="502" t="s">
        <v>2621</v>
      </c>
      <c r="B10" s="503" t="s">
        <v>2622</v>
      </c>
      <c r="C10" s="721">
        <v>3491</v>
      </c>
      <c r="D10" s="721">
        <v>3600</v>
      </c>
      <c r="E10" s="721">
        <v>44</v>
      </c>
      <c r="F10" s="721">
        <v>50</v>
      </c>
      <c r="G10" s="527">
        <f>C10+E10</f>
        <v>3535</v>
      </c>
      <c r="H10" s="527">
        <f>D10+F10</f>
        <v>3650</v>
      </c>
    </row>
    <row r="11" spans="1:8">
      <c r="A11" s="518" t="s">
        <v>2623</v>
      </c>
      <c r="B11" s="519" t="s">
        <v>2624</v>
      </c>
      <c r="C11" s="520">
        <v>0</v>
      </c>
      <c r="D11" s="520">
        <v>0</v>
      </c>
      <c r="E11" s="520">
        <v>1</v>
      </c>
      <c r="F11" s="520">
        <v>0</v>
      </c>
      <c r="G11" s="527">
        <f t="shared" ref="G11:H74" si="0">C11+E11</f>
        <v>1</v>
      </c>
      <c r="H11" s="527">
        <f t="shared" si="0"/>
        <v>0</v>
      </c>
    </row>
    <row r="12" spans="1:8">
      <c r="A12" s="518" t="s">
        <v>2625</v>
      </c>
      <c r="B12" s="519" t="s">
        <v>2626</v>
      </c>
      <c r="C12" s="520">
        <v>0</v>
      </c>
      <c r="D12" s="520">
        <v>0</v>
      </c>
      <c r="E12" s="520">
        <v>1</v>
      </c>
      <c r="F12" s="520">
        <v>0</v>
      </c>
      <c r="G12" s="527">
        <f t="shared" si="0"/>
        <v>1</v>
      </c>
      <c r="H12" s="527">
        <f t="shared" si="0"/>
        <v>0</v>
      </c>
    </row>
    <row r="13" spans="1:8">
      <c r="A13" s="518" t="s">
        <v>2627</v>
      </c>
      <c r="B13" s="519" t="s">
        <v>2628</v>
      </c>
      <c r="C13" s="520">
        <v>26</v>
      </c>
      <c r="D13" s="520">
        <v>26</v>
      </c>
      <c r="E13" s="520">
        <v>0</v>
      </c>
      <c r="F13" s="520">
        <v>0</v>
      </c>
      <c r="G13" s="527">
        <f t="shared" si="0"/>
        <v>26</v>
      </c>
      <c r="H13" s="527">
        <f t="shared" si="0"/>
        <v>26</v>
      </c>
    </row>
    <row r="14" spans="1:8">
      <c r="A14" s="518" t="s">
        <v>2629</v>
      </c>
      <c r="B14" s="519" t="s">
        <v>2630</v>
      </c>
      <c r="C14" s="520">
        <v>40</v>
      </c>
      <c r="D14" s="520">
        <v>50</v>
      </c>
      <c r="E14" s="520">
        <v>0</v>
      </c>
      <c r="F14" s="520">
        <v>0</v>
      </c>
      <c r="G14" s="527">
        <f t="shared" si="0"/>
        <v>40</v>
      </c>
      <c r="H14" s="527">
        <f t="shared" si="0"/>
        <v>50</v>
      </c>
    </row>
    <row r="15" spans="1:8">
      <c r="A15" s="518" t="s">
        <v>2631</v>
      </c>
      <c r="B15" s="519" t="s">
        <v>2632</v>
      </c>
      <c r="C15" s="520">
        <v>9</v>
      </c>
      <c r="D15" s="520">
        <v>15</v>
      </c>
      <c r="E15" s="520">
        <v>0</v>
      </c>
      <c r="F15" s="520">
        <v>0</v>
      </c>
      <c r="G15" s="527">
        <f t="shared" si="0"/>
        <v>9</v>
      </c>
      <c r="H15" s="527">
        <f t="shared" si="0"/>
        <v>15</v>
      </c>
    </row>
    <row r="16" spans="1:8">
      <c r="A16" s="518" t="s">
        <v>2633</v>
      </c>
      <c r="B16" s="519" t="s">
        <v>2634</v>
      </c>
      <c r="C16" s="520">
        <v>11</v>
      </c>
      <c r="D16" s="520">
        <v>0</v>
      </c>
      <c r="E16" s="520">
        <v>0</v>
      </c>
      <c r="F16" s="520">
        <v>0</v>
      </c>
      <c r="G16" s="527">
        <f t="shared" si="0"/>
        <v>11</v>
      </c>
      <c r="H16" s="527">
        <f t="shared" si="0"/>
        <v>0</v>
      </c>
    </row>
    <row r="17" spans="1:8">
      <c r="A17" s="518" t="s">
        <v>2635</v>
      </c>
      <c r="B17" s="519" t="s">
        <v>2636</v>
      </c>
      <c r="C17" s="520">
        <v>1</v>
      </c>
      <c r="D17" s="520">
        <v>0</v>
      </c>
      <c r="E17" s="520">
        <v>0</v>
      </c>
      <c r="F17" s="520">
        <v>0</v>
      </c>
      <c r="G17" s="527">
        <f t="shared" si="0"/>
        <v>1</v>
      </c>
      <c r="H17" s="527">
        <f t="shared" si="0"/>
        <v>0</v>
      </c>
    </row>
    <row r="18" spans="1:8">
      <c r="A18" s="518" t="s">
        <v>2637</v>
      </c>
      <c r="B18" s="519" t="s">
        <v>2638</v>
      </c>
      <c r="C18" s="520">
        <v>6</v>
      </c>
      <c r="D18" s="520">
        <v>20</v>
      </c>
      <c r="E18" s="520">
        <v>0</v>
      </c>
      <c r="F18" s="520">
        <v>0</v>
      </c>
      <c r="G18" s="527">
        <f t="shared" si="0"/>
        <v>6</v>
      </c>
      <c r="H18" s="527">
        <f t="shared" si="0"/>
        <v>20</v>
      </c>
    </row>
    <row r="19" spans="1:8">
      <c r="A19" s="518" t="s">
        <v>2639</v>
      </c>
      <c r="B19" s="519" t="s">
        <v>2640</v>
      </c>
      <c r="C19" s="520">
        <v>93</v>
      </c>
      <c r="D19" s="520">
        <v>100</v>
      </c>
      <c r="E19" s="520">
        <v>0</v>
      </c>
      <c r="F19" s="520">
        <v>0</v>
      </c>
      <c r="G19" s="527">
        <f t="shared" si="0"/>
        <v>93</v>
      </c>
      <c r="H19" s="527">
        <f t="shared" si="0"/>
        <v>100</v>
      </c>
    </row>
    <row r="20" spans="1:8">
      <c r="A20" s="518" t="s">
        <v>2641</v>
      </c>
      <c r="B20" s="519" t="s">
        <v>2642</v>
      </c>
      <c r="C20" s="520">
        <v>8</v>
      </c>
      <c r="D20" s="520">
        <v>20</v>
      </c>
      <c r="E20" s="520">
        <v>0</v>
      </c>
      <c r="F20" s="520">
        <v>0</v>
      </c>
      <c r="G20" s="527">
        <f t="shared" si="0"/>
        <v>8</v>
      </c>
      <c r="H20" s="527">
        <f t="shared" si="0"/>
        <v>20</v>
      </c>
    </row>
    <row r="21" spans="1:8">
      <c r="A21" s="518" t="s">
        <v>2643</v>
      </c>
      <c r="B21" s="519" t="s">
        <v>2644</v>
      </c>
      <c r="C21" s="520">
        <v>467</v>
      </c>
      <c r="D21" s="520">
        <v>500</v>
      </c>
      <c r="E21" s="520">
        <v>9</v>
      </c>
      <c r="F21" s="520">
        <v>9</v>
      </c>
      <c r="G21" s="527">
        <f t="shared" si="0"/>
        <v>476</v>
      </c>
      <c r="H21" s="527">
        <f t="shared" si="0"/>
        <v>509</v>
      </c>
    </row>
    <row r="22" spans="1:8">
      <c r="A22" s="518" t="s">
        <v>2645</v>
      </c>
      <c r="B22" s="519" t="s">
        <v>2646</v>
      </c>
      <c r="C22" s="520">
        <v>1</v>
      </c>
      <c r="D22" s="520">
        <v>25</v>
      </c>
      <c r="E22" s="520">
        <v>0</v>
      </c>
      <c r="F22" s="520">
        <v>0</v>
      </c>
      <c r="G22" s="527">
        <f t="shared" si="0"/>
        <v>1</v>
      </c>
      <c r="H22" s="527">
        <f t="shared" si="0"/>
        <v>25</v>
      </c>
    </row>
    <row r="23" spans="1:8">
      <c r="A23" s="518" t="s">
        <v>2647</v>
      </c>
      <c r="B23" s="519" t="s">
        <v>2648</v>
      </c>
      <c r="C23" s="520">
        <v>10</v>
      </c>
      <c r="D23" s="520">
        <v>50</v>
      </c>
      <c r="E23" s="520">
        <v>0</v>
      </c>
      <c r="F23" s="520">
        <v>0</v>
      </c>
      <c r="G23" s="527">
        <f t="shared" si="0"/>
        <v>10</v>
      </c>
      <c r="H23" s="527">
        <f t="shared" si="0"/>
        <v>50</v>
      </c>
    </row>
    <row r="24" spans="1:8">
      <c r="A24" s="518" t="s">
        <v>2649</v>
      </c>
      <c r="B24" s="519" t="s">
        <v>2650</v>
      </c>
      <c r="C24" s="520">
        <v>44</v>
      </c>
      <c r="D24" s="520">
        <v>60</v>
      </c>
      <c r="E24" s="520">
        <v>0</v>
      </c>
      <c r="F24" s="520">
        <v>0</v>
      </c>
      <c r="G24" s="527">
        <f t="shared" si="0"/>
        <v>44</v>
      </c>
      <c r="H24" s="527">
        <f t="shared" si="0"/>
        <v>60</v>
      </c>
    </row>
    <row r="25" spans="1:8">
      <c r="A25" s="518" t="s">
        <v>2651</v>
      </c>
      <c r="B25" s="519" t="s">
        <v>2652</v>
      </c>
      <c r="C25" s="520">
        <v>1</v>
      </c>
      <c r="D25" s="520">
        <v>0</v>
      </c>
      <c r="E25" s="520">
        <v>0</v>
      </c>
      <c r="F25" s="520">
        <v>0</v>
      </c>
      <c r="G25" s="527">
        <f t="shared" si="0"/>
        <v>1</v>
      </c>
      <c r="H25" s="527">
        <f t="shared" si="0"/>
        <v>0</v>
      </c>
    </row>
    <row r="26" spans="1:8">
      <c r="A26" s="518" t="s">
        <v>2653</v>
      </c>
      <c r="B26" s="519" t="s">
        <v>2654</v>
      </c>
      <c r="C26" s="520">
        <v>19</v>
      </c>
      <c r="D26" s="520">
        <v>50</v>
      </c>
      <c r="E26" s="520">
        <v>0</v>
      </c>
      <c r="F26" s="520">
        <v>0</v>
      </c>
      <c r="G26" s="527">
        <f t="shared" si="0"/>
        <v>19</v>
      </c>
      <c r="H26" s="527">
        <f t="shared" si="0"/>
        <v>50</v>
      </c>
    </row>
    <row r="27" spans="1:8">
      <c r="A27" s="518" t="s">
        <v>2655</v>
      </c>
      <c r="B27" s="519" t="s">
        <v>2656</v>
      </c>
      <c r="C27" s="520">
        <v>1</v>
      </c>
      <c r="D27" s="520">
        <v>0</v>
      </c>
      <c r="E27" s="520">
        <v>0</v>
      </c>
      <c r="F27" s="520">
        <v>0</v>
      </c>
      <c r="G27" s="527">
        <f t="shared" si="0"/>
        <v>1</v>
      </c>
      <c r="H27" s="527">
        <f t="shared" si="0"/>
        <v>0</v>
      </c>
    </row>
    <row r="28" spans="1:8">
      <c r="A28" s="518" t="s">
        <v>2657</v>
      </c>
      <c r="B28" s="519" t="s">
        <v>2658</v>
      </c>
      <c r="C28" s="520">
        <v>940</v>
      </c>
      <c r="D28" s="520">
        <v>950</v>
      </c>
      <c r="E28" s="520">
        <v>0</v>
      </c>
      <c r="F28" s="520">
        <v>0</v>
      </c>
      <c r="G28" s="527">
        <f t="shared" si="0"/>
        <v>940</v>
      </c>
      <c r="H28" s="527">
        <f t="shared" si="0"/>
        <v>950</v>
      </c>
    </row>
    <row r="29" spans="1:8">
      <c r="A29" s="518" t="s">
        <v>2659</v>
      </c>
      <c r="B29" s="519" t="s">
        <v>2660</v>
      </c>
      <c r="C29" s="520">
        <v>80</v>
      </c>
      <c r="D29" s="520">
        <v>100</v>
      </c>
      <c r="E29" s="520">
        <v>0</v>
      </c>
      <c r="F29" s="520">
        <v>0</v>
      </c>
      <c r="G29" s="527">
        <f t="shared" si="0"/>
        <v>80</v>
      </c>
      <c r="H29" s="527">
        <f t="shared" si="0"/>
        <v>100</v>
      </c>
    </row>
    <row r="30" spans="1:8">
      <c r="A30" s="518" t="s">
        <v>2661</v>
      </c>
      <c r="B30" s="519" t="s">
        <v>2662</v>
      </c>
      <c r="C30" s="520">
        <v>80</v>
      </c>
      <c r="D30" s="520">
        <v>90</v>
      </c>
      <c r="E30" s="520">
        <v>0</v>
      </c>
      <c r="F30" s="520">
        <v>0</v>
      </c>
      <c r="G30" s="527">
        <f t="shared" si="0"/>
        <v>80</v>
      </c>
      <c r="H30" s="527">
        <f t="shared" si="0"/>
        <v>90</v>
      </c>
    </row>
    <row r="31" spans="1:8">
      <c r="A31" s="518" t="s">
        <v>2663</v>
      </c>
      <c r="B31" s="519" t="s">
        <v>2664</v>
      </c>
      <c r="C31" s="520">
        <v>243</v>
      </c>
      <c r="D31" s="520">
        <v>250</v>
      </c>
      <c r="E31" s="520">
        <v>0</v>
      </c>
      <c r="F31" s="520">
        <v>0</v>
      </c>
      <c r="G31" s="527">
        <f t="shared" si="0"/>
        <v>243</v>
      </c>
      <c r="H31" s="527">
        <f t="shared" si="0"/>
        <v>250</v>
      </c>
    </row>
    <row r="32" spans="1:8">
      <c r="A32" s="518" t="s">
        <v>2665</v>
      </c>
      <c r="B32" s="519" t="s">
        <v>2666</v>
      </c>
      <c r="C32" s="520">
        <v>1</v>
      </c>
      <c r="D32" s="520">
        <v>0</v>
      </c>
      <c r="E32" s="520">
        <v>0</v>
      </c>
      <c r="F32" s="520">
        <v>0</v>
      </c>
      <c r="G32" s="527">
        <f t="shared" si="0"/>
        <v>1</v>
      </c>
      <c r="H32" s="527">
        <f t="shared" si="0"/>
        <v>0</v>
      </c>
    </row>
    <row r="33" spans="1:8">
      <c r="A33" s="518" t="s">
        <v>2667</v>
      </c>
      <c r="B33" s="519" t="s">
        <v>2668</v>
      </c>
      <c r="C33" s="520">
        <v>245</v>
      </c>
      <c r="D33" s="520">
        <v>300</v>
      </c>
      <c r="E33" s="520">
        <v>0</v>
      </c>
      <c r="F33" s="520">
        <v>0</v>
      </c>
      <c r="G33" s="527">
        <f t="shared" si="0"/>
        <v>245</v>
      </c>
      <c r="H33" s="527">
        <f t="shared" si="0"/>
        <v>300</v>
      </c>
    </row>
    <row r="34" spans="1:8">
      <c r="A34" s="518" t="s">
        <v>2669</v>
      </c>
      <c r="B34" s="519" t="s">
        <v>2670</v>
      </c>
      <c r="C34" s="520">
        <v>242</v>
      </c>
      <c r="D34" s="520">
        <v>300</v>
      </c>
      <c r="E34" s="520">
        <v>0</v>
      </c>
      <c r="F34" s="520">
        <v>0</v>
      </c>
      <c r="G34" s="527">
        <f t="shared" si="0"/>
        <v>242</v>
      </c>
      <c r="H34" s="527">
        <f t="shared" si="0"/>
        <v>300</v>
      </c>
    </row>
    <row r="35" spans="1:8">
      <c r="A35" s="518" t="s">
        <v>2671</v>
      </c>
      <c r="B35" s="519" t="s">
        <v>2672</v>
      </c>
      <c r="C35" s="520">
        <v>1</v>
      </c>
      <c r="D35" s="520">
        <v>10</v>
      </c>
      <c r="E35" s="520">
        <v>0</v>
      </c>
      <c r="F35" s="520">
        <v>0</v>
      </c>
      <c r="G35" s="527">
        <f t="shared" si="0"/>
        <v>1</v>
      </c>
      <c r="H35" s="527">
        <f t="shared" si="0"/>
        <v>10</v>
      </c>
    </row>
    <row r="36" spans="1:8" ht="12.75" customHeight="1">
      <c r="A36" s="518" t="s">
        <v>2673</v>
      </c>
      <c r="B36" s="519" t="s">
        <v>2674</v>
      </c>
      <c r="C36" s="520">
        <v>5</v>
      </c>
      <c r="D36" s="520">
        <v>0</v>
      </c>
      <c r="E36" s="520">
        <v>0</v>
      </c>
      <c r="F36" s="520">
        <v>0</v>
      </c>
      <c r="G36" s="527">
        <f t="shared" si="0"/>
        <v>5</v>
      </c>
      <c r="H36" s="527">
        <f t="shared" si="0"/>
        <v>0</v>
      </c>
    </row>
    <row r="37" spans="1:8" ht="12.75" customHeight="1">
      <c r="A37" s="518" t="s">
        <v>2675</v>
      </c>
      <c r="B37" s="519" t="s">
        <v>2676</v>
      </c>
      <c r="C37" s="520">
        <v>7</v>
      </c>
      <c r="D37" s="520">
        <v>20</v>
      </c>
      <c r="E37" s="520">
        <v>2</v>
      </c>
      <c r="F37" s="520">
        <v>2</v>
      </c>
      <c r="G37" s="527">
        <f t="shared" si="0"/>
        <v>9</v>
      </c>
      <c r="H37" s="527">
        <f t="shared" si="0"/>
        <v>22</v>
      </c>
    </row>
    <row r="38" spans="1:8">
      <c r="A38" s="518" t="s">
        <v>2677</v>
      </c>
      <c r="B38" s="519" t="s">
        <v>2678</v>
      </c>
      <c r="C38" s="520">
        <v>30</v>
      </c>
      <c r="D38" s="520">
        <v>50</v>
      </c>
      <c r="E38" s="520">
        <v>0</v>
      </c>
      <c r="F38" s="520">
        <v>0</v>
      </c>
      <c r="G38" s="527">
        <f t="shared" si="0"/>
        <v>30</v>
      </c>
      <c r="H38" s="527">
        <f t="shared" si="0"/>
        <v>50</v>
      </c>
    </row>
    <row r="39" spans="1:8">
      <c r="A39" s="518" t="s">
        <v>2679</v>
      </c>
      <c r="B39" s="519" t="s">
        <v>2680</v>
      </c>
      <c r="C39" s="520">
        <v>387</v>
      </c>
      <c r="D39" s="520">
        <v>400</v>
      </c>
      <c r="E39" s="520">
        <v>11</v>
      </c>
      <c r="F39" s="520">
        <v>11</v>
      </c>
      <c r="G39" s="527">
        <f t="shared" si="0"/>
        <v>398</v>
      </c>
      <c r="H39" s="527">
        <f t="shared" si="0"/>
        <v>411</v>
      </c>
    </row>
    <row r="40" spans="1:8">
      <c r="A40" s="518" t="s">
        <v>2681</v>
      </c>
      <c r="B40" s="519" t="s">
        <v>2682</v>
      </c>
      <c r="C40" s="520">
        <v>4</v>
      </c>
      <c r="D40" s="520">
        <v>20</v>
      </c>
      <c r="E40" s="520">
        <v>0</v>
      </c>
      <c r="F40" s="520">
        <v>0</v>
      </c>
      <c r="G40" s="527">
        <f t="shared" si="0"/>
        <v>4</v>
      </c>
      <c r="H40" s="527">
        <f t="shared" si="0"/>
        <v>20</v>
      </c>
    </row>
    <row r="41" spans="1:8">
      <c r="A41" s="518" t="s">
        <v>2683</v>
      </c>
      <c r="B41" s="519" t="s">
        <v>2684</v>
      </c>
      <c r="C41" s="520">
        <v>12</v>
      </c>
      <c r="D41" s="520">
        <v>20</v>
      </c>
      <c r="E41" s="520">
        <v>1</v>
      </c>
      <c r="F41" s="520">
        <v>1</v>
      </c>
      <c r="G41" s="527">
        <f t="shared" si="0"/>
        <v>13</v>
      </c>
      <c r="H41" s="527">
        <f t="shared" si="0"/>
        <v>21</v>
      </c>
    </row>
    <row r="42" spans="1:8">
      <c r="A42" s="518" t="s">
        <v>2685</v>
      </c>
      <c r="B42" s="519" t="s">
        <v>2686</v>
      </c>
      <c r="C42" s="520">
        <v>1</v>
      </c>
      <c r="D42" s="520">
        <v>10</v>
      </c>
      <c r="E42" s="520">
        <v>0</v>
      </c>
      <c r="F42" s="520">
        <v>0</v>
      </c>
      <c r="G42" s="527">
        <f t="shared" si="0"/>
        <v>1</v>
      </c>
      <c r="H42" s="527">
        <f t="shared" si="0"/>
        <v>10</v>
      </c>
    </row>
    <row r="43" spans="1:8">
      <c r="A43" s="518" t="s">
        <v>2687</v>
      </c>
      <c r="B43" s="519" t="s">
        <v>2688</v>
      </c>
      <c r="C43" s="520">
        <v>17</v>
      </c>
      <c r="D43" s="520">
        <v>30</v>
      </c>
      <c r="E43" s="520">
        <v>0</v>
      </c>
      <c r="F43" s="520">
        <v>0</v>
      </c>
      <c r="G43" s="527">
        <f t="shared" si="0"/>
        <v>17</v>
      </c>
      <c r="H43" s="527">
        <f t="shared" si="0"/>
        <v>30</v>
      </c>
    </row>
    <row r="44" spans="1:8">
      <c r="A44" s="518" t="s">
        <v>2689</v>
      </c>
      <c r="B44" s="519" t="s">
        <v>2690</v>
      </c>
      <c r="C44" s="520">
        <v>12</v>
      </c>
      <c r="D44" s="520">
        <v>20</v>
      </c>
      <c r="E44" s="520">
        <v>0</v>
      </c>
      <c r="F44" s="520">
        <v>0</v>
      </c>
      <c r="G44" s="527">
        <f t="shared" si="0"/>
        <v>12</v>
      </c>
      <c r="H44" s="527">
        <f t="shared" si="0"/>
        <v>20</v>
      </c>
    </row>
    <row r="45" spans="1:8">
      <c r="A45" s="518" t="s">
        <v>2691</v>
      </c>
      <c r="B45" s="519" t="s">
        <v>2692</v>
      </c>
      <c r="C45" s="520">
        <v>13</v>
      </c>
      <c r="D45" s="520">
        <v>20</v>
      </c>
      <c r="E45" s="520">
        <v>0</v>
      </c>
      <c r="F45" s="520">
        <v>0</v>
      </c>
      <c r="G45" s="527">
        <f t="shared" si="0"/>
        <v>13</v>
      </c>
      <c r="H45" s="527">
        <f t="shared" si="0"/>
        <v>20</v>
      </c>
    </row>
    <row r="46" spans="1:8">
      <c r="A46" s="518" t="s">
        <v>2693</v>
      </c>
      <c r="B46" s="519" t="s">
        <v>2694</v>
      </c>
      <c r="C46" s="520">
        <v>1</v>
      </c>
      <c r="D46" s="520">
        <v>10</v>
      </c>
      <c r="E46" s="520">
        <v>0</v>
      </c>
      <c r="F46" s="520">
        <v>0</v>
      </c>
      <c r="G46" s="527">
        <f t="shared" si="0"/>
        <v>1</v>
      </c>
      <c r="H46" s="527">
        <f t="shared" si="0"/>
        <v>10</v>
      </c>
    </row>
    <row r="47" spans="1:8">
      <c r="A47" s="518" t="s">
        <v>2695</v>
      </c>
      <c r="B47" s="519" t="s">
        <v>2696</v>
      </c>
      <c r="C47" s="520">
        <v>2</v>
      </c>
      <c r="D47" s="520">
        <v>10</v>
      </c>
      <c r="E47" s="520">
        <v>0</v>
      </c>
      <c r="F47" s="520">
        <v>0</v>
      </c>
      <c r="G47" s="527">
        <f t="shared" si="0"/>
        <v>2</v>
      </c>
      <c r="H47" s="527">
        <f t="shared" si="0"/>
        <v>10</v>
      </c>
    </row>
    <row r="48" spans="1:8">
      <c r="A48" s="518" t="s">
        <v>2697</v>
      </c>
      <c r="B48" s="519" t="s">
        <v>2698</v>
      </c>
      <c r="C48" s="520">
        <v>325</v>
      </c>
      <c r="D48" s="520">
        <v>350</v>
      </c>
      <c r="E48" s="520">
        <v>0</v>
      </c>
      <c r="F48" s="520">
        <v>0</v>
      </c>
      <c r="G48" s="527">
        <f t="shared" si="0"/>
        <v>325</v>
      </c>
      <c r="H48" s="527">
        <f t="shared" si="0"/>
        <v>350</v>
      </c>
    </row>
    <row r="49" spans="1:8">
      <c r="A49" s="518" t="s">
        <v>2699</v>
      </c>
      <c r="B49" s="519" t="s">
        <v>2700</v>
      </c>
      <c r="C49" s="520">
        <v>124</v>
      </c>
      <c r="D49" s="520">
        <v>60</v>
      </c>
      <c r="E49" s="520">
        <v>0</v>
      </c>
      <c r="F49" s="520">
        <v>0</v>
      </c>
      <c r="G49" s="527">
        <f t="shared" si="0"/>
        <v>124</v>
      </c>
      <c r="H49" s="527">
        <f t="shared" si="0"/>
        <v>60</v>
      </c>
    </row>
    <row r="50" spans="1:8">
      <c r="A50" s="518" t="s">
        <v>2701</v>
      </c>
      <c r="B50" s="519" t="s">
        <v>2702</v>
      </c>
      <c r="C50" s="520">
        <v>4</v>
      </c>
      <c r="D50" s="520">
        <v>15</v>
      </c>
      <c r="E50" s="520">
        <v>0</v>
      </c>
      <c r="F50" s="520">
        <v>0</v>
      </c>
      <c r="G50" s="527">
        <f t="shared" si="0"/>
        <v>4</v>
      </c>
      <c r="H50" s="527">
        <f t="shared" si="0"/>
        <v>15</v>
      </c>
    </row>
    <row r="51" spans="1:8">
      <c r="A51" s="518" t="s">
        <v>2703</v>
      </c>
      <c r="B51" s="519" t="s">
        <v>2704</v>
      </c>
      <c r="C51" s="520">
        <v>1</v>
      </c>
      <c r="D51" s="520">
        <v>1</v>
      </c>
      <c r="E51" s="520">
        <v>0</v>
      </c>
      <c r="F51" s="520">
        <v>0</v>
      </c>
      <c r="G51" s="527">
        <f t="shared" si="0"/>
        <v>1</v>
      </c>
      <c r="H51" s="527">
        <f t="shared" si="0"/>
        <v>1</v>
      </c>
    </row>
    <row r="52" spans="1:8">
      <c r="A52" s="518" t="s">
        <v>2705</v>
      </c>
      <c r="B52" s="519" t="s">
        <v>2706</v>
      </c>
      <c r="C52" s="520">
        <v>2</v>
      </c>
      <c r="D52" s="520">
        <v>20</v>
      </c>
      <c r="E52" s="520">
        <v>0</v>
      </c>
      <c r="F52" s="520">
        <v>0</v>
      </c>
      <c r="G52" s="527">
        <f t="shared" si="0"/>
        <v>2</v>
      </c>
      <c r="H52" s="527">
        <f t="shared" si="0"/>
        <v>20</v>
      </c>
    </row>
    <row r="53" spans="1:8">
      <c r="A53" s="518" t="s">
        <v>2707</v>
      </c>
      <c r="B53" s="519" t="s">
        <v>2708</v>
      </c>
      <c r="C53" s="520">
        <v>2</v>
      </c>
      <c r="D53" s="520">
        <v>15</v>
      </c>
      <c r="E53" s="520">
        <v>0</v>
      </c>
      <c r="F53" s="520">
        <v>0</v>
      </c>
      <c r="G53" s="527">
        <f t="shared" si="0"/>
        <v>2</v>
      </c>
      <c r="H53" s="527">
        <f t="shared" si="0"/>
        <v>15</v>
      </c>
    </row>
    <row r="54" spans="1:8">
      <c r="A54" s="518" t="s">
        <v>2709</v>
      </c>
      <c r="B54" s="519" t="s">
        <v>2710</v>
      </c>
      <c r="C54" s="520">
        <v>1</v>
      </c>
      <c r="D54" s="520">
        <v>0</v>
      </c>
      <c r="E54" s="520">
        <v>0</v>
      </c>
      <c r="F54" s="520">
        <v>0</v>
      </c>
      <c r="G54" s="527">
        <f t="shared" si="0"/>
        <v>1</v>
      </c>
      <c r="H54" s="527">
        <f t="shared" si="0"/>
        <v>0</v>
      </c>
    </row>
    <row r="55" spans="1:8">
      <c r="A55" s="518" t="s">
        <v>2711</v>
      </c>
      <c r="B55" s="519" t="s">
        <v>2712</v>
      </c>
      <c r="C55" s="520">
        <v>4</v>
      </c>
      <c r="D55" s="520">
        <v>10</v>
      </c>
      <c r="E55" s="520">
        <v>0</v>
      </c>
      <c r="F55" s="520">
        <v>0</v>
      </c>
      <c r="G55" s="527">
        <f t="shared" si="0"/>
        <v>4</v>
      </c>
      <c r="H55" s="527">
        <f t="shared" si="0"/>
        <v>10</v>
      </c>
    </row>
    <row r="56" spans="1:8">
      <c r="A56" s="518" t="s">
        <v>2713</v>
      </c>
      <c r="B56" s="519" t="s">
        <v>2714</v>
      </c>
      <c r="C56" s="520">
        <v>12</v>
      </c>
      <c r="D56" s="520">
        <v>20</v>
      </c>
      <c r="E56" s="520">
        <v>0</v>
      </c>
      <c r="F56" s="520">
        <v>0</v>
      </c>
      <c r="G56" s="527">
        <f t="shared" si="0"/>
        <v>12</v>
      </c>
      <c r="H56" s="527">
        <f t="shared" si="0"/>
        <v>20</v>
      </c>
    </row>
    <row r="57" spans="1:8">
      <c r="A57" s="518" t="s">
        <v>2715</v>
      </c>
      <c r="B57" s="519" t="s">
        <v>2716</v>
      </c>
      <c r="C57" s="520">
        <v>1466</v>
      </c>
      <c r="D57" s="520">
        <v>1500</v>
      </c>
      <c r="E57" s="520">
        <v>1</v>
      </c>
      <c r="F57" s="520">
        <v>1</v>
      </c>
      <c r="G57" s="527">
        <f t="shared" si="0"/>
        <v>1467</v>
      </c>
      <c r="H57" s="527">
        <f t="shared" si="0"/>
        <v>1501</v>
      </c>
    </row>
    <row r="58" spans="1:8">
      <c r="A58" s="518" t="s">
        <v>2717</v>
      </c>
      <c r="B58" s="519" t="s">
        <v>2718</v>
      </c>
      <c r="C58" s="520">
        <v>10</v>
      </c>
      <c r="D58" s="520">
        <v>10</v>
      </c>
      <c r="E58" s="520">
        <v>0</v>
      </c>
      <c r="F58" s="520">
        <v>0</v>
      </c>
      <c r="G58" s="527">
        <f t="shared" si="0"/>
        <v>10</v>
      </c>
      <c r="H58" s="527">
        <f t="shared" si="0"/>
        <v>10</v>
      </c>
    </row>
    <row r="59" spans="1:8">
      <c r="A59" s="518" t="s">
        <v>2719</v>
      </c>
      <c r="B59" s="519" t="s">
        <v>2720</v>
      </c>
      <c r="C59" s="520">
        <v>8</v>
      </c>
      <c r="D59" s="520">
        <v>10</v>
      </c>
      <c r="E59" s="520">
        <v>0</v>
      </c>
      <c r="F59" s="520">
        <v>0</v>
      </c>
      <c r="G59" s="527">
        <f t="shared" si="0"/>
        <v>8</v>
      </c>
      <c r="H59" s="527">
        <f t="shared" si="0"/>
        <v>10</v>
      </c>
    </row>
    <row r="60" spans="1:8">
      <c r="A60" s="518" t="s">
        <v>2721</v>
      </c>
      <c r="B60" s="519" t="s">
        <v>2722</v>
      </c>
      <c r="C60" s="520">
        <v>1</v>
      </c>
      <c r="D60" s="520">
        <v>0</v>
      </c>
      <c r="E60" s="520">
        <v>0</v>
      </c>
      <c r="F60" s="520">
        <v>0</v>
      </c>
      <c r="G60" s="527">
        <f t="shared" si="0"/>
        <v>1</v>
      </c>
      <c r="H60" s="527">
        <f t="shared" si="0"/>
        <v>0</v>
      </c>
    </row>
    <row r="61" spans="1:8">
      <c r="A61" s="518" t="s">
        <v>2723</v>
      </c>
      <c r="B61" s="519" t="s">
        <v>2724</v>
      </c>
      <c r="C61" s="520">
        <v>4</v>
      </c>
      <c r="D61" s="520">
        <v>10</v>
      </c>
      <c r="E61" s="520">
        <v>0</v>
      </c>
      <c r="F61" s="520">
        <v>0</v>
      </c>
      <c r="G61" s="527">
        <f t="shared" si="0"/>
        <v>4</v>
      </c>
      <c r="H61" s="527">
        <f t="shared" si="0"/>
        <v>10</v>
      </c>
    </row>
    <row r="62" spans="1:8">
      <c r="A62" s="518" t="s">
        <v>2725</v>
      </c>
      <c r="B62" s="519" t="s">
        <v>2726</v>
      </c>
      <c r="C62" s="520">
        <v>7</v>
      </c>
      <c r="D62" s="520">
        <v>10</v>
      </c>
      <c r="E62" s="520">
        <v>0</v>
      </c>
      <c r="F62" s="520">
        <v>0</v>
      </c>
      <c r="G62" s="527">
        <f t="shared" si="0"/>
        <v>7</v>
      </c>
      <c r="H62" s="527">
        <f t="shared" si="0"/>
        <v>10</v>
      </c>
    </row>
    <row r="63" spans="1:8">
      <c r="A63" s="518" t="s">
        <v>2727</v>
      </c>
      <c r="B63" s="519" t="s">
        <v>2728</v>
      </c>
      <c r="C63" s="520">
        <v>9</v>
      </c>
      <c r="D63" s="520">
        <v>10</v>
      </c>
      <c r="E63" s="520">
        <v>0</v>
      </c>
      <c r="F63" s="520">
        <v>0</v>
      </c>
      <c r="G63" s="527">
        <f t="shared" si="0"/>
        <v>9</v>
      </c>
      <c r="H63" s="527">
        <f t="shared" si="0"/>
        <v>10</v>
      </c>
    </row>
    <row r="64" spans="1:8">
      <c r="A64" s="518" t="s">
        <v>2729</v>
      </c>
      <c r="B64" s="519" t="s">
        <v>2730</v>
      </c>
      <c r="C64" s="520">
        <v>1</v>
      </c>
      <c r="D64" s="520">
        <v>0</v>
      </c>
      <c r="E64" s="520">
        <v>0</v>
      </c>
      <c r="F64" s="520">
        <v>0</v>
      </c>
      <c r="G64" s="527">
        <f t="shared" si="0"/>
        <v>1</v>
      </c>
      <c r="H64" s="527">
        <f t="shared" si="0"/>
        <v>0</v>
      </c>
    </row>
    <row r="65" spans="1:8">
      <c r="A65" s="518" t="s">
        <v>2731</v>
      </c>
      <c r="B65" s="519" t="s">
        <v>2732</v>
      </c>
      <c r="C65" s="520">
        <v>1</v>
      </c>
      <c r="D65" s="520">
        <v>2</v>
      </c>
      <c r="E65" s="520">
        <v>0</v>
      </c>
      <c r="F65" s="520">
        <v>0</v>
      </c>
      <c r="G65" s="527">
        <f t="shared" si="0"/>
        <v>1</v>
      </c>
      <c r="H65" s="527">
        <f t="shared" si="0"/>
        <v>2</v>
      </c>
    </row>
    <row r="66" spans="1:8">
      <c r="A66" s="518" t="s">
        <v>2733</v>
      </c>
      <c r="B66" s="519" t="s">
        <v>2734</v>
      </c>
      <c r="C66" s="520">
        <v>4376</v>
      </c>
      <c r="D66" s="520">
        <v>4500</v>
      </c>
      <c r="E66" s="520">
        <v>8</v>
      </c>
      <c r="F66" s="520">
        <v>8</v>
      </c>
      <c r="G66" s="527">
        <f t="shared" si="0"/>
        <v>4384</v>
      </c>
      <c r="H66" s="527">
        <f t="shared" si="0"/>
        <v>4508</v>
      </c>
    </row>
    <row r="67" spans="1:8">
      <c r="A67" s="518" t="s">
        <v>2735</v>
      </c>
      <c r="B67" s="519" t="s">
        <v>2736</v>
      </c>
      <c r="C67" s="520">
        <v>1</v>
      </c>
      <c r="D67" s="520">
        <v>5</v>
      </c>
      <c r="E67" s="520">
        <v>0</v>
      </c>
      <c r="F67" s="520">
        <v>0</v>
      </c>
      <c r="G67" s="527">
        <f t="shared" si="0"/>
        <v>1</v>
      </c>
      <c r="H67" s="527">
        <f t="shared" si="0"/>
        <v>5</v>
      </c>
    </row>
    <row r="68" spans="1:8">
      <c r="A68" s="518" t="s">
        <v>2737</v>
      </c>
      <c r="B68" s="519" t="s">
        <v>2738</v>
      </c>
      <c r="C68" s="520">
        <v>2</v>
      </c>
      <c r="D68" s="520">
        <v>10</v>
      </c>
      <c r="E68" s="520">
        <v>0</v>
      </c>
      <c r="F68" s="520">
        <v>0</v>
      </c>
      <c r="G68" s="527">
        <f t="shared" si="0"/>
        <v>2</v>
      </c>
      <c r="H68" s="527">
        <f t="shared" si="0"/>
        <v>10</v>
      </c>
    </row>
    <row r="69" spans="1:8">
      <c r="A69" s="518" t="s">
        <v>2739</v>
      </c>
      <c r="B69" s="519" t="s">
        <v>2740</v>
      </c>
      <c r="C69" s="520">
        <v>1</v>
      </c>
      <c r="D69" s="520">
        <v>10</v>
      </c>
      <c r="E69" s="520">
        <v>0</v>
      </c>
      <c r="F69" s="520">
        <v>0</v>
      </c>
      <c r="G69" s="527">
        <f t="shared" si="0"/>
        <v>1</v>
      </c>
      <c r="H69" s="527">
        <f t="shared" si="0"/>
        <v>10</v>
      </c>
    </row>
    <row r="70" spans="1:8">
      <c r="A70" s="518" t="s">
        <v>2741</v>
      </c>
      <c r="B70" s="519" t="s">
        <v>2742</v>
      </c>
      <c r="C70" s="520">
        <v>3732</v>
      </c>
      <c r="D70" s="520">
        <v>3800</v>
      </c>
      <c r="E70" s="520">
        <v>3</v>
      </c>
      <c r="F70" s="520">
        <v>3</v>
      </c>
      <c r="G70" s="527">
        <f t="shared" si="0"/>
        <v>3735</v>
      </c>
      <c r="H70" s="527">
        <f t="shared" si="0"/>
        <v>3803</v>
      </c>
    </row>
    <row r="71" spans="1:8">
      <c r="A71" s="518" t="s">
        <v>2743</v>
      </c>
      <c r="B71" s="519" t="s">
        <v>2744</v>
      </c>
      <c r="C71" s="520">
        <v>96</v>
      </c>
      <c r="D71" s="520">
        <v>150</v>
      </c>
      <c r="E71" s="520">
        <v>0</v>
      </c>
      <c r="F71" s="520">
        <v>0</v>
      </c>
      <c r="G71" s="527">
        <f t="shared" si="0"/>
        <v>96</v>
      </c>
      <c r="H71" s="527">
        <f t="shared" si="0"/>
        <v>150</v>
      </c>
    </row>
    <row r="72" spans="1:8">
      <c r="A72" s="518" t="s">
        <v>2745</v>
      </c>
      <c r="B72" s="519" t="s">
        <v>2746</v>
      </c>
      <c r="C72" s="520">
        <v>3752</v>
      </c>
      <c r="D72" s="520">
        <v>3800</v>
      </c>
      <c r="E72" s="520">
        <v>3</v>
      </c>
      <c r="F72" s="520">
        <v>3</v>
      </c>
      <c r="G72" s="527">
        <f t="shared" si="0"/>
        <v>3755</v>
      </c>
      <c r="H72" s="527">
        <f t="shared" si="0"/>
        <v>3803</v>
      </c>
    </row>
    <row r="73" spans="1:8">
      <c r="A73" s="518" t="s">
        <v>2747</v>
      </c>
      <c r="B73" s="519" t="s">
        <v>2748</v>
      </c>
      <c r="C73" s="520">
        <v>1</v>
      </c>
      <c r="D73" s="520">
        <v>0</v>
      </c>
      <c r="E73" s="520">
        <v>0</v>
      </c>
      <c r="F73" s="520">
        <v>0</v>
      </c>
      <c r="G73" s="527">
        <f t="shared" si="0"/>
        <v>1</v>
      </c>
      <c r="H73" s="527">
        <f t="shared" si="0"/>
        <v>0</v>
      </c>
    </row>
    <row r="74" spans="1:8">
      <c r="A74" s="518" t="s">
        <v>2749</v>
      </c>
      <c r="B74" s="519" t="s">
        <v>2750</v>
      </c>
      <c r="C74" s="520">
        <v>13</v>
      </c>
      <c r="D74" s="520">
        <v>20</v>
      </c>
      <c r="E74" s="520">
        <v>0</v>
      </c>
      <c r="F74" s="520">
        <v>0</v>
      </c>
      <c r="G74" s="527">
        <f t="shared" si="0"/>
        <v>13</v>
      </c>
      <c r="H74" s="527">
        <f t="shared" si="0"/>
        <v>20</v>
      </c>
    </row>
    <row r="75" spans="1:8">
      <c r="A75" s="518" t="s">
        <v>2751</v>
      </c>
      <c r="B75" s="519" t="s">
        <v>2752</v>
      </c>
      <c r="C75" s="520">
        <v>9</v>
      </c>
      <c r="D75" s="520">
        <v>9</v>
      </c>
      <c r="E75" s="520">
        <v>0</v>
      </c>
      <c r="F75" s="520">
        <v>0</v>
      </c>
      <c r="G75" s="527">
        <f t="shared" ref="G75:H94" si="1">C75+E75</f>
        <v>9</v>
      </c>
      <c r="H75" s="527">
        <f t="shared" si="1"/>
        <v>9</v>
      </c>
    </row>
    <row r="76" spans="1:8">
      <c r="A76" s="518" t="s">
        <v>2753</v>
      </c>
      <c r="B76" s="519" t="s">
        <v>2754</v>
      </c>
      <c r="C76" s="520">
        <v>0</v>
      </c>
      <c r="D76" s="520">
        <v>0</v>
      </c>
      <c r="E76" s="520">
        <v>1</v>
      </c>
      <c r="F76" s="520">
        <v>0</v>
      </c>
      <c r="G76" s="527">
        <f t="shared" si="1"/>
        <v>1</v>
      </c>
      <c r="H76" s="527">
        <f t="shared" si="1"/>
        <v>0</v>
      </c>
    </row>
    <row r="77" spans="1:8">
      <c r="A77" s="518" t="s">
        <v>2755</v>
      </c>
      <c r="B77" s="519" t="s">
        <v>2756</v>
      </c>
      <c r="C77" s="520">
        <v>2</v>
      </c>
      <c r="D77" s="520">
        <v>0</v>
      </c>
      <c r="E77" s="520">
        <v>1</v>
      </c>
      <c r="F77" s="520">
        <v>0</v>
      </c>
      <c r="G77" s="527">
        <f t="shared" si="1"/>
        <v>3</v>
      </c>
      <c r="H77" s="527">
        <f t="shared" si="1"/>
        <v>0</v>
      </c>
    </row>
    <row r="78" spans="1:8">
      <c r="A78" s="518" t="s">
        <v>2757</v>
      </c>
      <c r="B78" s="519" t="s">
        <v>2758</v>
      </c>
      <c r="C78" s="520">
        <v>0</v>
      </c>
      <c r="D78" s="520">
        <v>0</v>
      </c>
      <c r="E78" s="520">
        <v>1</v>
      </c>
      <c r="F78" s="520">
        <v>0</v>
      </c>
      <c r="G78" s="527">
        <f t="shared" si="1"/>
        <v>1</v>
      </c>
      <c r="H78" s="527">
        <f t="shared" si="1"/>
        <v>0</v>
      </c>
    </row>
    <row r="79" spans="1:8">
      <c r="A79" s="518" t="s">
        <v>2759</v>
      </c>
      <c r="B79" s="519" t="s">
        <v>2760</v>
      </c>
      <c r="C79" s="520">
        <v>2</v>
      </c>
      <c r="D79" s="520">
        <v>0</v>
      </c>
      <c r="E79" s="520">
        <v>0</v>
      </c>
      <c r="F79" s="520">
        <v>0</v>
      </c>
      <c r="G79" s="527">
        <f t="shared" si="1"/>
        <v>2</v>
      </c>
      <c r="H79" s="527">
        <f t="shared" si="1"/>
        <v>0</v>
      </c>
    </row>
    <row r="80" spans="1:8">
      <c r="A80" s="518" t="s">
        <v>2761</v>
      </c>
      <c r="B80" s="519" t="s">
        <v>2762</v>
      </c>
      <c r="C80" s="520">
        <v>1</v>
      </c>
      <c r="D80" s="520">
        <v>0</v>
      </c>
      <c r="E80" s="520">
        <v>0</v>
      </c>
      <c r="F80" s="520">
        <v>0</v>
      </c>
      <c r="G80" s="527">
        <f t="shared" si="1"/>
        <v>1</v>
      </c>
      <c r="H80" s="527">
        <f t="shared" si="1"/>
        <v>0</v>
      </c>
    </row>
    <row r="81" spans="1:8">
      <c r="A81" s="518" t="s">
        <v>2763</v>
      </c>
      <c r="B81" s="519" t="s">
        <v>2764</v>
      </c>
      <c r="C81" s="520">
        <v>1156</v>
      </c>
      <c r="D81" s="520">
        <v>1200</v>
      </c>
      <c r="E81" s="520">
        <v>1</v>
      </c>
      <c r="F81" s="520">
        <v>1</v>
      </c>
      <c r="G81" s="527">
        <f t="shared" si="1"/>
        <v>1157</v>
      </c>
      <c r="H81" s="527">
        <f t="shared" si="1"/>
        <v>1201</v>
      </c>
    </row>
    <row r="82" spans="1:8">
      <c r="A82" s="518" t="s">
        <v>2765</v>
      </c>
      <c r="B82" s="519" t="s">
        <v>2766</v>
      </c>
      <c r="C82" s="520">
        <v>3654</v>
      </c>
      <c r="D82" s="520">
        <v>3800</v>
      </c>
      <c r="E82" s="520">
        <v>2</v>
      </c>
      <c r="F82" s="520">
        <v>2</v>
      </c>
      <c r="G82" s="527">
        <f t="shared" si="1"/>
        <v>3656</v>
      </c>
      <c r="H82" s="527">
        <f t="shared" si="1"/>
        <v>3802</v>
      </c>
    </row>
    <row r="83" spans="1:8">
      <c r="A83" s="518" t="s">
        <v>2767</v>
      </c>
      <c r="B83" s="519" t="s">
        <v>2768</v>
      </c>
      <c r="C83" s="520">
        <v>0</v>
      </c>
      <c r="D83" s="520">
        <v>0</v>
      </c>
      <c r="E83" s="520">
        <v>1</v>
      </c>
      <c r="F83" s="520">
        <v>0</v>
      </c>
      <c r="G83" s="527">
        <f t="shared" si="1"/>
        <v>1</v>
      </c>
      <c r="H83" s="527">
        <f t="shared" si="1"/>
        <v>0</v>
      </c>
    </row>
    <row r="84" spans="1:8">
      <c r="A84" s="518" t="s">
        <v>2769</v>
      </c>
      <c r="B84" s="519" t="s">
        <v>2770</v>
      </c>
      <c r="C84" s="520">
        <v>0</v>
      </c>
      <c r="D84" s="520">
        <v>0</v>
      </c>
      <c r="E84" s="520">
        <v>1</v>
      </c>
      <c r="F84" s="520">
        <v>0</v>
      </c>
      <c r="G84" s="527">
        <f t="shared" si="1"/>
        <v>1</v>
      </c>
      <c r="H84" s="527">
        <f t="shared" si="1"/>
        <v>0</v>
      </c>
    </row>
    <row r="85" spans="1:8">
      <c r="A85" s="518" t="s">
        <v>2771</v>
      </c>
      <c r="B85" s="519" t="s">
        <v>2772</v>
      </c>
      <c r="C85" s="520">
        <v>4006</v>
      </c>
      <c r="D85" s="520">
        <v>4200</v>
      </c>
      <c r="E85" s="520">
        <v>40</v>
      </c>
      <c r="F85" s="520">
        <v>40</v>
      </c>
      <c r="G85" s="527">
        <f t="shared" si="1"/>
        <v>4046</v>
      </c>
      <c r="H85" s="527">
        <f t="shared" si="1"/>
        <v>4240</v>
      </c>
    </row>
    <row r="86" spans="1:8">
      <c r="A86" s="518" t="s">
        <v>2773</v>
      </c>
      <c r="B86" s="519" t="s">
        <v>2774</v>
      </c>
      <c r="C86" s="520">
        <v>4304</v>
      </c>
      <c r="D86" s="520">
        <v>4200</v>
      </c>
      <c r="E86" s="520">
        <v>2</v>
      </c>
      <c r="F86" s="520">
        <v>2</v>
      </c>
      <c r="G86" s="527">
        <f t="shared" si="1"/>
        <v>4306</v>
      </c>
      <c r="H86" s="527">
        <f t="shared" si="1"/>
        <v>4202</v>
      </c>
    </row>
    <row r="87" spans="1:8">
      <c r="A87" s="518" t="s">
        <v>2775</v>
      </c>
      <c r="B87" s="519" t="s">
        <v>2776</v>
      </c>
      <c r="C87" s="520">
        <v>1</v>
      </c>
      <c r="D87" s="520">
        <v>0</v>
      </c>
      <c r="E87" s="520">
        <v>0</v>
      </c>
      <c r="F87" s="520">
        <v>0</v>
      </c>
      <c r="G87" s="527">
        <f t="shared" si="1"/>
        <v>1</v>
      </c>
      <c r="H87" s="527">
        <f t="shared" si="1"/>
        <v>0</v>
      </c>
    </row>
    <row r="88" spans="1:8">
      <c r="A88" s="518" t="s">
        <v>2777</v>
      </c>
      <c r="B88" s="519" t="s">
        <v>2778</v>
      </c>
      <c r="C88" s="520">
        <v>3918</v>
      </c>
      <c r="D88" s="520">
        <v>4200</v>
      </c>
      <c r="E88" s="520">
        <v>2</v>
      </c>
      <c r="F88" s="520">
        <v>2</v>
      </c>
      <c r="G88" s="527">
        <f t="shared" si="1"/>
        <v>3920</v>
      </c>
      <c r="H88" s="527">
        <f t="shared" si="1"/>
        <v>4202</v>
      </c>
    </row>
    <row r="89" spans="1:8">
      <c r="A89" s="518" t="s">
        <v>2779</v>
      </c>
      <c r="B89" s="519" t="s">
        <v>2780</v>
      </c>
      <c r="C89" s="520">
        <v>166</v>
      </c>
      <c r="D89" s="520">
        <v>250</v>
      </c>
      <c r="E89" s="520">
        <v>0</v>
      </c>
      <c r="F89" s="520">
        <v>0</v>
      </c>
      <c r="G89" s="527">
        <f t="shared" si="1"/>
        <v>166</v>
      </c>
      <c r="H89" s="527">
        <f t="shared" si="1"/>
        <v>250</v>
      </c>
    </row>
    <row r="90" spans="1:8">
      <c r="A90" s="518" t="s">
        <v>2781</v>
      </c>
      <c r="B90" s="519" t="s">
        <v>2782</v>
      </c>
      <c r="C90" s="520">
        <v>50</v>
      </c>
      <c r="D90" s="520">
        <v>60</v>
      </c>
      <c r="E90" s="520">
        <v>0</v>
      </c>
      <c r="F90" s="520">
        <v>0</v>
      </c>
      <c r="G90" s="527">
        <f t="shared" si="1"/>
        <v>50</v>
      </c>
      <c r="H90" s="527">
        <f t="shared" si="1"/>
        <v>60</v>
      </c>
    </row>
    <row r="91" spans="1:8">
      <c r="A91" s="518" t="s">
        <v>2783</v>
      </c>
      <c r="B91" s="519" t="s">
        <v>2784</v>
      </c>
      <c r="C91" s="520">
        <v>0</v>
      </c>
      <c r="D91" s="520">
        <v>0</v>
      </c>
      <c r="E91" s="520">
        <v>1</v>
      </c>
      <c r="F91" s="520">
        <v>0</v>
      </c>
      <c r="G91" s="527">
        <f t="shared" si="1"/>
        <v>1</v>
      </c>
      <c r="H91" s="527">
        <f t="shared" si="1"/>
        <v>0</v>
      </c>
    </row>
    <row r="92" spans="1:8">
      <c r="A92" s="518" t="s">
        <v>2785</v>
      </c>
      <c r="B92" s="519" t="s">
        <v>2786</v>
      </c>
      <c r="C92" s="520">
        <v>0</v>
      </c>
      <c r="D92" s="520">
        <v>150</v>
      </c>
      <c r="E92" s="520">
        <v>2</v>
      </c>
      <c r="F92" s="520">
        <v>0</v>
      </c>
      <c r="G92" s="527">
        <f t="shared" si="1"/>
        <v>2</v>
      </c>
      <c r="H92" s="527">
        <f t="shared" si="1"/>
        <v>150</v>
      </c>
    </row>
    <row r="93" spans="1:8">
      <c r="A93" s="518" t="s">
        <v>2787</v>
      </c>
      <c r="B93" s="519" t="s">
        <v>2788</v>
      </c>
      <c r="C93" s="520">
        <v>2</v>
      </c>
      <c r="D93" s="520">
        <v>3</v>
      </c>
      <c r="E93" s="520">
        <v>0</v>
      </c>
      <c r="F93" s="520">
        <v>0</v>
      </c>
      <c r="G93" s="527">
        <f t="shared" si="1"/>
        <v>2</v>
      </c>
      <c r="H93" s="527">
        <f t="shared" si="1"/>
        <v>3</v>
      </c>
    </row>
    <row r="94" spans="1:8">
      <c r="A94" s="503"/>
      <c r="B94" s="521"/>
      <c r="C94" s="722">
        <f>SUM(C10:C93)</f>
        <v>37778</v>
      </c>
      <c r="D94" s="722">
        <f>SUM(D10:D93)</f>
        <v>39536</v>
      </c>
      <c r="E94" s="722">
        <f>SUM(E10:E93)</f>
        <v>139</v>
      </c>
      <c r="F94" s="722">
        <f>SUM(F10:F93)</f>
        <v>135</v>
      </c>
      <c r="G94" s="529">
        <f t="shared" si="1"/>
        <v>37917</v>
      </c>
      <c r="H94" s="529">
        <f t="shared" si="1"/>
        <v>39671</v>
      </c>
    </row>
    <row r="95" spans="1:8" ht="14.25">
      <c r="A95" s="126" t="s">
        <v>244</v>
      </c>
      <c r="B95" s="148"/>
    </row>
    <row r="96" spans="1:8" ht="12" customHeight="1">
      <c r="A96" s="523" t="s">
        <v>145</v>
      </c>
      <c r="B96" s="524" t="s">
        <v>146</v>
      </c>
    </row>
    <row r="97" spans="1:9" ht="12" customHeight="1">
      <c r="A97" s="523" t="s">
        <v>147</v>
      </c>
      <c r="B97" s="524" t="s">
        <v>148</v>
      </c>
    </row>
    <row r="98" spans="1:9" ht="12" customHeight="1">
      <c r="A98" s="523" t="s">
        <v>149</v>
      </c>
      <c r="B98" s="524" t="s">
        <v>172</v>
      </c>
    </row>
    <row r="99" spans="1:9" ht="12" customHeight="1">
      <c r="A99" s="523" t="s">
        <v>150</v>
      </c>
      <c r="B99" s="524" t="s">
        <v>151</v>
      </c>
    </row>
    <row r="100" spans="1:9">
      <c r="A100" s="523" t="s">
        <v>152</v>
      </c>
      <c r="B100" s="524" t="s">
        <v>153</v>
      </c>
    </row>
    <row r="101" spans="1:9">
      <c r="A101" s="523" t="s">
        <v>154</v>
      </c>
      <c r="B101" s="524" t="s">
        <v>167</v>
      </c>
    </row>
    <row r="102" spans="1:9" ht="36">
      <c r="A102" s="523" t="s">
        <v>155</v>
      </c>
      <c r="B102" s="524" t="s">
        <v>156</v>
      </c>
    </row>
    <row r="103" spans="1:9" ht="36">
      <c r="A103" s="523" t="s">
        <v>157</v>
      </c>
      <c r="B103" s="524" t="s">
        <v>158</v>
      </c>
    </row>
    <row r="104" spans="1:9">
      <c r="A104" s="523" t="s">
        <v>159</v>
      </c>
      <c r="B104" s="524" t="s">
        <v>160</v>
      </c>
    </row>
    <row r="105" spans="1:9" ht="24">
      <c r="A105" s="523" t="s">
        <v>161</v>
      </c>
      <c r="B105" s="524" t="s">
        <v>162</v>
      </c>
    </row>
    <row r="106" spans="1:9" ht="48">
      <c r="A106" s="523" t="s">
        <v>163</v>
      </c>
      <c r="B106" s="524" t="s">
        <v>164</v>
      </c>
    </row>
    <row r="107" spans="1:9" ht="48">
      <c r="A107" s="523" t="s">
        <v>165</v>
      </c>
      <c r="B107" s="524" t="s">
        <v>166</v>
      </c>
    </row>
    <row r="108" spans="1:9">
      <c r="A108" s="525" t="s">
        <v>245</v>
      </c>
      <c r="B108" s="526"/>
    </row>
    <row r="109" spans="1:9">
      <c r="A109" s="131" t="s">
        <v>240</v>
      </c>
      <c r="B109" s="123"/>
    </row>
    <row r="110" spans="1:9" ht="18.75" customHeight="1">
      <c r="A110" s="682" t="s">
        <v>144</v>
      </c>
      <c r="B110" s="682"/>
      <c r="C110" s="682"/>
      <c r="D110" s="682"/>
      <c r="E110" s="682"/>
      <c r="F110" s="682"/>
      <c r="G110" s="682"/>
      <c r="H110" s="682"/>
      <c r="I110" s="522"/>
    </row>
    <row r="111" spans="1:9" ht="28.5" customHeight="1">
      <c r="A111" s="683" t="s">
        <v>330</v>
      </c>
      <c r="B111" s="683"/>
      <c r="C111" s="683"/>
      <c r="D111" s="683"/>
      <c r="E111" s="683"/>
      <c r="F111" s="683"/>
      <c r="G111" s="683"/>
      <c r="H111" s="683"/>
      <c r="I111" s="522"/>
    </row>
    <row r="112" spans="1:9" ht="14.25">
      <c r="A112" s="102"/>
      <c r="B112" s="151"/>
    </row>
  </sheetData>
  <mergeCells count="7">
    <mergeCell ref="A110:H110"/>
    <mergeCell ref="A111:H111"/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E72" sqref="E72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 ht="8.25" customHeight="1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3044</v>
      </c>
      <c r="D5" s="218"/>
      <c r="E5" s="218"/>
      <c r="F5" s="218"/>
      <c r="G5" s="220"/>
      <c r="H5" s="105"/>
    </row>
    <row r="6" spans="1:8" ht="9.75" customHeight="1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" thickTop="1">
      <c r="A9" s="278"/>
      <c r="B9" s="370" t="s">
        <v>1570</v>
      </c>
      <c r="C9" s="143"/>
      <c r="D9" s="143"/>
      <c r="E9" s="144"/>
      <c r="F9" s="144"/>
      <c r="G9" s="145"/>
      <c r="H9" s="144"/>
    </row>
    <row r="10" spans="1:8">
      <c r="A10" s="518" t="s">
        <v>2789</v>
      </c>
      <c r="B10" s="519" t="s">
        <v>2838</v>
      </c>
      <c r="C10" s="520">
        <v>0</v>
      </c>
      <c r="D10" s="520">
        <v>0</v>
      </c>
      <c r="E10" s="520">
        <v>3</v>
      </c>
      <c r="F10" s="520">
        <v>3</v>
      </c>
      <c r="G10" s="527">
        <f>C10+E10</f>
        <v>3</v>
      </c>
      <c r="H10" s="527">
        <f>D10+F10</f>
        <v>3</v>
      </c>
    </row>
    <row r="11" spans="1:8">
      <c r="A11" s="518" t="s">
        <v>2790</v>
      </c>
      <c r="B11" s="519" t="s">
        <v>2839</v>
      </c>
      <c r="C11" s="520">
        <v>0</v>
      </c>
      <c r="D11" s="520">
        <v>0</v>
      </c>
      <c r="E11" s="520">
        <v>1</v>
      </c>
      <c r="F11" s="520">
        <v>1</v>
      </c>
      <c r="G11" s="527">
        <f t="shared" ref="G11:G64" si="0">C11+E11</f>
        <v>1</v>
      </c>
      <c r="H11" s="527">
        <f t="shared" ref="H11:H64" si="1">D11+F11</f>
        <v>1</v>
      </c>
    </row>
    <row r="12" spans="1:8">
      <c r="A12" s="518" t="s">
        <v>2623</v>
      </c>
      <c r="B12" s="519" t="s">
        <v>2624</v>
      </c>
      <c r="C12" s="520">
        <v>0</v>
      </c>
      <c r="D12" s="520">
        <v>0</v>
      </c>
      <c r="E12" s="520">
        <v>2</v>
      </c>
      <c r="F12" s="520">
        <v>2</v>
      </c>
      <c r="G12" s="527">
        <f t="shared" si="0"/>
        <v>2</v>
      </c>
      <c r="H12" s="527">
        <f t="shared" si="1"/>
        <v>2</v>
      </c>
    </row>
    <row r="13" spans="1:8">
      <c r="A13" s="518" t="s">
        <v>2791</v>
      </c>
      <c r="B13" s="519" t="s">
        <v>2840</v>
      </c>
      <c r="C13" s="520">
        <v>0</v>
      </c>
      <c r="D13" s="520">
        <v>0</v>
      </c>
      <c r="E13" s="520">
        <v>2</v>
      </c>
      <c r="F13" s="520">
        <v>2</v>
      </c>
      <c r="G13" s="527">
        <f t="shared" si="0"/>
        <v>2</v>
      </c>
      <c r="H13" s="527">
        <f t="shared" si="1"/>
        <v>2</v>
      </c>
    </row>
    <row r="14" spans="1:8">
      <c r="A14" s="518" t="s">
        <v>2792</v>
      </c>
      <c r="B14" s="519" t="s">
        <v>2841</v>
      </c>
      <c r="C14" s="520">
        <v>0</v>
      </c>
      <c r="D14" s="520">
        <v>0</v>
      </c>
      <c r="E14" s="520">
        <v>8</v>
      </c>
      <c r="F14" s="520">
        <v>8</v>
      </c>
      <c r="G14" s="527">
        <f t="shared" si="0"/>
        <v>8</v>
      </c>
      <c r="H14" s="527">
        <f t="shared" si="1"/>
        <v>8</v>
      </c>
    </row>
    <row r="15" spans="1:8">
      <c r="A15" s="518" t="s">
        <v>2793</v>
      </c>
      <c r="B15" s="519" t="s">
        <v>2842</v>
      </c>
      <c r="C15" s="520">
        <v>0</v>
      </c>
      <c r="D15" s="520">
        <v>0</v>
      </c>
      <c r="E15" s="520">
        <v>36</v>
      </c>
      <c r="F15" s="520">
        <v>36</v>
      </c>
      <c r="G15" s="527">
        <f t="shared" si="0"/>
        <v>36</v>
      </c>
      <c r="H15" s="527">
        <f t="shared" si="1"/>
        <v>36</v>
      </c>
    </row>
    <row r="16" spans="1:8">
      <c r="A16" s="518" t="s">
        <v>2625</v>
      </c>
      <c r="B16" s="519" t="s">
        <v>2626</v>
      </c>
      <c r="C16" s="520">
        <v>0</v>
      </c>
      <c r="D16" s="520">
        <v>0</v>
      </c>
      <c r="E16" s="520">
        <v>2</v>
      </c>
      <c r="F16" s="520">
        <v>2</v>
      </c>
      <c r="G16" s="527">
        <f t="shared" si="0"/>
        <v>2</v>
      </c>
      <c r="H16" s="527">
        <f t="shared" si="1"/>
        <v>2</v>
      </c>
    </row>
    <row r="17" spans="1:8">
      <c r="A17" s="518" t="s">
        <v>2794</v>
      </c>
      <c r="B17" s="519" t="s">
        <v>2843</v>
      </c>
      <c r="C17" s="520">
        <v>0</v>
      </c>
      <c r="D17" s="520">
        <v>0</v>
      </c>
      <c r="E17" s="520">
        <v>1</v>
      </c>
      <c r="F17" s="520">
        <v>1</v>
      </c>
      <c r="G17" s="527">
        <f t="shared" si="0"/>
        <v>1</v>
      </c>
      <c r="H17" s="527">
        <f t="shared" si="1"/>
        <v>1</v>
      </c>
    </row>
    <row r="18" spans="1:8">
      <c r="A18" s="518" t="s">
        <v>2795</v>
      </c>
      <c r="B18" s="519" t="s">
        <v>2844</v>
      </c>
      <c r="C18" s="520">
        <v>0</v>
      </c>
      <c r="D18" s="520">
        <v>0</v>
      </c>
      <c r="E18" s="520">
        <v>1</v>
      </c>
      <c r="F18" s="520">
        <v>1</v>
      </c>
      <c r="G18" s="527">
        <f t="shared" si="0"/>
        <v>1</v>
      </c>
      <c r="H18" s="527">
        <f t="shared" si="1"/>
        <v>1</v>
      </c>
    </row>
    <row r="19" spans="1:8">
      <c r="A19" s="518" t="s">
        <v>2796</v>
      </c>
      <c r="B19" s="519" t="s">
        <v>2845</v>
      </c>
      <c r="C19" s="520">
        <v>1</v>
      </c>
      <c r="D19" s="520">
        <v>1</v>
      </c>
      <c r="E19" s="520">
        <v>55</v>
      </c>
      <c r="F19" s="520">
        <v>55</v>
      </c>
      <c r="G19" s="527">
        <f t="shared" si="0"/>
        <v>56</v>
      </c>
      <c r="H19" s="527">
        <f t="shared" si="1"/>
        <v>56</v>
      </c>
    </row>
    <row r="20" spans="1:8">
      <c r="A20" s="518" t="s">
        <v>2627</v>
      </c>
      <c r="B20" s="519" t="s">
        <v>2628</v>
      </c>
      <c r="C20" s="520">
        <v>0</v>
      </c>
      <c r="D20" s="520">
        <v>0</v>
      </c>
      <c r="E20" s="520">
        <v>93</v>
      </c>
      <c r="F20" s="520">
        <v>93</v>
      </c>
      <c r="G20" s="527">
        <f t="shared" si="0"/>
        <v>93</v>
      </c>
      <c r="H20" s="527">
        <f t="shared" si="1"/>
        <v>93</v>
      </c>
    </row>
    <row r="21" spans="1:8">
      <c r="A21" s="518" t="s">
        <v>2797</v>
      </c>
      <c r="B21" s="519" t="s">
        <v>2846</v>
      </c>
      <c r="C21" s="520">
        <v>0</v>
      </c>
      <c r="D21" s="520">
        <v>0</v>
      </c>
      <c r="E21" s="520">
        <v>4</v>
      </c>
      <c r="F21" s="520">
        <v>4</v>
      </c>
      <c r="G21" s="527">
        <f t="shared" si="0"/>
        <v>4</v>
      </c>
      <c r="H21" s="527">
        <f t="shared" si="1"/>
        <v>4</v>
      </c>
    </row>
    <row r="22" spans="1:8">
      <c r="A22" s="518" t="s">
        <v>2798</v>
      </c>
      <c r="B22" s="519" t="s">
        <v>2847</v>
      </c>
      <c r="C22" s="520">
        <v>52</v>
      </c>
      <c r="D22" s="520">
        <v>52</v>
      </c>
      <c r="E22" s="520">
        <v>1733</v>
      </c>
      <c r="F22" s="520">
        <v>1733</v>
      </c>
      <c r="G22" s="527">
        <f t="shared" si="0"/>
        <v>1785</v>
      </c>
      <c r="H22" s="527">
        <f t="shared" si="1"/>
        <v>1785</v>
      </c>
    </row>
    <row r="23" spans="1:8">
      <c r="A23" s="518" t="s">
        <v>2799</v>
      </c>
      <c r="B23" s="519" t="s">
        <v>2848</v>
      </c>
      <c r="C23" s="520">
        <v>435</v>
      </c>
      <c r="D23" s="520">
        <v>435</v>
      </c>
      <c r="E23" s="520">
        <v>137</v>
      </c>
      <c r="F23" s="520">
        <v>137</v>
      </c>
      <c r="G23" s="527">
        <f t="shared" si="0"/>
        <v>572</v>
      </c>
      <c r="H23" s="527">
        <f t="shared" si="1"/>
        <v>572</v>
      </c>
    </row>
    <row r="24" spans="1:8">
      <c r="A24" s="518" t="s">
        <v>2800</v>
      </c>
      <c r="B24" s="519" t="s">
        <v>2849</v>
      </c>
      <c r="C24" s="520">
        <v>0</v>
      </c>
      <c r="D24" s="520">
        <v>0</v>
      </c>
      <c r="E24" s="520">
        <v>49</v>
      </c>
      <c r="F24" s="520">
        <v>49</v>
      </c>
      <c r="G24" s="527">
        <f t="shared" si="0"/>
        <v>49</v>
      </c>
      <c r="H24" s="527">
        <f t="shared" si="1"/>
        <v>49</v>
      </c>
    </row>
    <row r="25" spans="1:8">
      <c r="A25" s="518" t="s">
        <v>2801</v>
      </c>
      <c r="B25" s="519" t="s">
        <v>2850</v>
      </c>
      <c r="C25" s="520">
        <v>114</v>
      </c>
      <c r="D25" s="520">
        <v>114</v>
      </c>
      <c r="E25" s="520">
        <v>1740</v>
      </c>
      <c r="F25" s="520">
        <v>1740</v>
      </c>
      <c r="G25" s="527">
        <f t="shared" si="0"/>
        <v>1854</v>
      </c>
      <c r="H25" s="527">
        <f t="shared" si="1"/>
        <v>1854</v>
      </c>
    </row>
    <row r="26" spans="1:8">
      <c r="A26" s="518" t="s">
        <v>2802</v>
      </c>
      <c r="B26" s="519" t="s">
        <v>2851</v>
      </c>
      <c r="C26" s="520">
        <v>1</v>
      </c>
      <c r="D26" s="520">
        <v>1</v>
      </c>
      <c r="E26" s="520">
        <v>22</v>
      </c>
      <c r="F26" s="520">
        <v>22</v>
      </c>
      <c r="G26" s="527">
        <f t="shared" si="0"/>
        <v>23</v>
      </c>
      <c r="H26" s="527">
        <f t="shared" si="1"/>
        <v>23</v>
      </c>
    </row>
    <row r="27" spans="1:8">
      <c r="A27" s="518" t="s">
        <v>2803</v>
      </c>
      <c r="B27" s="519" t="s">
        <v>2852</v>
      </c>
      <c r="C27" s="520">
        <v>1</v>
      </c>
      <c r="D27" s="520">
        <v>1</v>
      </c>
      <c r="E27" s="520">
        <v>36</v>
      </c>
      <c r="F27" s="520">
        <v>36</v>
      </c>
      <c r="G27" s="527">
        <f t="shared" si="0"/>
        <v>37</v>
      </c>
      <c r="H27" s="527">
        <f t="shared" si="1"/>
        <v>37</v>
      </c>
    </row>
    <row r="28" spans="1:8">
      <c r="A28" s="518" t="s">
        <v>2804</v>
      </c>
      <c r="B28" s="519" t="s">
        <v>2853</v>
      </c>
      <c r="C28" s="520">
        <v>0</v>
      </c>
      <c r="D28" s="520">
        <v>0</v>
      </c>
      <c r="E28" s="520">
        <v>18</v>
      </c>
      <c r="F28" s="520">
        <v>18</v>
      </c>
      <c r="G28" s="527">
        <f t="shared" si="0"/>
        <v>18</v>
      </c>
      <c r="H28" s="527">
        <f t="shared" si="1"/>
        <v>18</v>
      </c>
    </row>
    <row r="29" spans="1:8">
      <c r="A29" s="518" t="s">
        <v>2805</v>
      </c>
      <c r="B29" s="519" t="s">
        <v>2854</v>
      </c>
      <c r="C29" s="520">
        <v>38</v>
      </c>
      <c r="D29" s="520">
        <v>38</v>
      </c>
      <c r="E29" s="520">
        <v>1177</v>
      </c>
      <c r="F29" s="520">
        <v>1177</v>
      </c>
      <c r="G29" s="527">
        <f t="shared" si="0"/>
        <v>1215</v>
      </c>
      <c r="H29" s="527">
        <f t="shared" si="1"/>
        <v>1215</v>
      </c>
    </row>
    <row r="30" spans="1:8">
      <c r="A30" s="518" t="s">
        <v>2806</v>
      </c>
      <c r="B30" s="519" t="s">
        <v>2855</v>
      </c>
      <c r="C30" s="520">
        <v>0</v>
      </c>
      <c r="D30" s="520">
        <v>0</v>
      </c>
      <c r="E30" s="520">
        <v>26</v>
      </c>
      <c r="F30" s="520">
        <v>26</v>
      </c>
      <c r="G30" s="527">
        <f t="shared" si="0"/>
        <v>26</v>
      </c>
      <c r="H30" s="527">
        <f t="shared" si="1"/>
        <v>26</v>
      </c>
    </row>
    <row r="31" spans="1:8">
      <c r="A31" s="518" t="s">
        <v>2807</v>
      </c>
      <c r="B31" s="519" t="s">
        <v>2856</v>
      </c>
      <c r="C31" s="520">
        <v>25</v>
      </c>
      <c r="D31" s="520">
        <v>25</v>
      </c>
      <c r="E31" s="520">
        <v>371</v>
      </c>
      <c r="F31" s="520">
        <v>371</v>
      </c>
      <c r="G31" s="527">
        <f t="shared" si="0"/>
        <v>396</v>
      </c>
      <c r="H31" s="527">
        <f t="shared" si="1"/>
        <v>396</v>
      </c>
    </row>
    <row r="32" spans="1:8">
      <c r="A32" s="518" t="s">
        <v>2808</v>
      </c>
      <c r="B32" s="519" t="s">
        <v>2857</v>
      </c>
      <c r="C32" s="520">
        <v>0</v>
      </c>
      <c r="D32" s="520">
        <v>0</v>
      </c>
      <c r="E32" s="520">
        <v>4</v>
      </c>
      <c r="F32" s="520">
        <v>4</v>
      </c>
      <c r="G32" s="527">
        <f t="shared" si="0"/>
        <v>4</v>
      </c>
      <c r="H32" s="527">
        <f t="shared" si="1"/>
        <v>4</v>
      </c>
    </row>
    <row r="33" spans="1:8">
      <c r="A33" s="518" t="s">
        <v>2809</v>
      </c>
      <c r="B33" s="519" t="s">
        <v>2858</v>
      </c>
      <c r="C33" s="520">
        <v>0</v>
      </c>
      <c r="D33" s="520">
        <v>0</v>
      </c>
      <c r="E33" s="520">
        <v>3</v>
      </c>
      <c r="F33" s="520">
        <v>3</v>
      </c>
      <c r="G33" s="527">
        <f t="shared" si="0"/>
        <v>3</v>
      </c>
      <c r="H33" s="527">
        <f t="shared" si="1"/>
        <v>3</v>
      </c>
    </row>
    <row r="34" spans="1:8">
      <c r="A34" s="518" t="s">
        <v>2810</v>
      </c>
      <c r="B34" s="519" t="s">
        <v>2859</v>
      </c>
      <c r="C34" s="520">
        <v>0</v>
      </c>
      <c r="D34" s="520">
        <v>0</v>
      </c>
      <c r="E34" s="520">
        <v>19</v>
      </c>
      <c r="F34" s="520">
        <v>19</v>
      </c>
      <c r="G34" s="527">
        <f t="shared" si="0"/>
        <v>19</v>
      </c>
      <c r="H34" s="527">
        <f t="shared" si="1"/>
        <v>19</v>
      </c>
    </row>
    <row r="35" spans="1:8">
      <c r="A35" s="518" t="s">
        <v>2811</v>
      </c>
      <c r="B35" s="519" t="s">
        <v>2860</v>
      </c>
      <c r="C35" s="520">
        <v>0</v>
      </c>
      <c r="D35" s="520">
        <v>0</v>
      </c>
      <c r="E35" s="520">
        <v>2</v>
      </c>
      <c r="F35" s="520">
        <v>2</v>
      </c>
      <c r="G35" s="527">
        <f t="shared" si="0"/>
        <v>2</v>
      </c>
      <c r="H35" s="527">
        <f t="shared" si="1"/>
        <v>2</v>
      </c>
    </row>
    <row r="36" spans="1:8">
      <c r="A36" s="518" t="s">
        <v>2812</v>
      </c>
      <c r="B36" s="519" t="s">
        <v>2861</v>
      </c>
      <c r="C36" s="520">
        <v>1</v>
      </c>
      <c r="D36" s="520">
        <v>1</v>
      </c>
      <c r="E36" s="520">
        <v>60</v>
      </c>
      <c r="F36" s="520">
        <v>60</v>
      </c>
      <c r="G36" s="527">
        <f t="shared" si="0"/>
        <v>61</v>
      </c>
      <c r="H36" s="527">
        <f t="shared" si="1"/>
        <v>61</v>
      </c>
    </row>
    <row r="37" spans="1:8">
      <c r="A37" s="518" t="s">
        <v>2813</v>
      </c>
      <c r="B37" s="519" t="s">
        <v>2862</v>
      </c>
      <c r="C37" s="520">
        <v>4</v>
      </c>
      <c r="D37" s="520">
        <v>4</v>
      </c>
      <c r="E37" s="520">
        <v>249</v>
      </c>
      <c r="F37" s="520">
        <v>249</v>
      </c>
      <c r="G37" s="527">
        <f t="shared" si="0"/>
        <v>253</v>
      </c>
      <c r="H37" s="527">
        <f t="shared" si="1"/>
        <v>253</v>
      </c>
    </row>
    <row r="38" spans="1:8">
      <c r="A38" s="518" t="s">
        <v>2814</v>
      </c>
      <c r="B38" s="519" t="s">
        <v>2863</v>
      </c>
      <c r="C38" s="520">
        <v>1</v>
      </c>
      <c r="D38" s="520">
        <v>1</v>
      </c>
      <c r="E38" s="520">
        <v>221</v>
      </c>
      <c r="F38" s="520">
        <v>221</v>
      </c>
      <c r="G38" s="527">
        <f t="shared" si="0"/>
        <v>222</v>
      </c>
      <c r="H38" s="527">
        <f t="shared" si="1"/>
        <v>222</v>
      </c>
    </row>
    <row r="39" spans="1:8">
      <c r="A39" s="518" t="s">
        <v>2815</v>
      </c>
      <c r="B39" s="519" t="s">
        <v>2864</v>
      </c>
      <c r="C39" s="520">
        <v>5</v>
      </c>
      <c r="D39" s="520">
        <v>5</v>
      </c>
      <c r="E39" s="520">
        <v>729</v>
      </c>
      <c r="F39" s="520">
        <v>729</v>
      </c>
      <c r="G39" s="527">
        <f t="shared" si="0"/>
        <v>734</v>
      </c>
      <c r="H39" s="527">
        <f t="shared" si="1"/>
        <v>734</v>
      </c>
    </row>
    <row r="40" spans="1:8">
      <c r="A40" s="518" t="s">
        <v>2816</v>
      </c>
      <c r="B40" s="519" t="s">
        <v>2865</v>
      </c>
      <c r="C40" s="520">
        <v>1</v>
      </c>
      <c r="D40" s="520">
        <v>1</v>
      </c>
      <c r="E40" s="520">
        <v>74</v>
      </c>
      <c r="F40" s="520">
        <v>74</v>
      </c>
      <c r="G40" s="527">
        <f t="shared" si="0"/>
        <v>75</v>
      </c>
      <c r="H40" s="527">
        <f t="shared" si="1"/>
        <v>75</v>
      </c>
    </row>
    <row r="41" spans="1:8">
      <c r="A41" s="518" t="s">
        <v>2817</v>
      </c>
      <c r="B41" s="519" t="s">
        <v>2866</v>
      </c>
      <c r="C41" s="520">
        <v>1</v>
      </c>
      <c r="D41" s="520">
        <v>1</v>
      </c>
      <c r="E41" s="520">
        <v>123</v>
      </c>
      <c r="F41" s="520">
        <v>123</v>
      </c>
      <c r="G41" s="527">
        <f t="shared" si="0"/>
        <v>124</v>
      </c>
      <c r="H41" s="527">
        <f t="shared" si="1"/>
        <v>124</v>
      </c>
    </row>
    <row r="42" spans="1:8">
      <c r="A42" s="518" t="s">
        <v>2818</v>
      </c>
      <c r="B42" s="519" t="s">
        <v>2867</v>
      </c>
      <c r="C42" s="520">
        <v>0</v>
      </c>
      <c r="D42" s="520">
        <v>0</v>
      </c>
      <c r="E42" s="520">
        <v>9</v>
      </c>
      <c r="F42" s="520">
        <v>9</v>
      </c>
      <c r="G42" s="527">
        <f t="shared" si="0"/>
        <v>9</v>
      </c>
      <c r="H42" s="527">
        <f t="shared" si="1"/>
        <v>9</v>
      </c>
    </row>
    <row r="43" spans="1:8">
      <c r="A43" s="518" t="s">
        <v>2819</v>
      </c>
      <c r="B43" s="519" t="s">
        <v>2868</v>
      </c>
      <c r="C43" s="520">
        <v>0</v>
      </c>
      <c r="D43" s="520">
        <v>0</v>
      </c>
      <c r="E43" s="520">
        <v>1</v>
      </c>
      <c r="F43" s="520">
        <v>1</v>
      </c>
      <c r="G43" s="527">
        <f t="shared" si="0"/>
        <v>1</v>
      </c>
      <c r="H43" s="527">
        <f t="shared" si="1"/>
        <v>1</v>
      </c>
    </row>
    <row r="44" spans="1:8">
      <c r="A44" s="518" t="s">
        <v>2820</v>
      </c>
      <c r="B44" s="519" t="s">
        <v>2869</v>
      </c>
      <c r="C44" s="520">
        <v>48</v>
      </c>
      <c r="D44" s="520">
        <v>48</v>
      </c>
      <c r="E44" s="520">
        <v>17</v>
      </c>
      <c r="F44" s="520">
        <v>17</v>
      </c>
      <c r="G44" s="527">
        <f t="shared" si="0"/>
        <v>65</v>
      </c>
      <c r="H44" s="527">
        <f t="shared" si="1"/>
        <v>65</v>
      </c>
    </row>
    <row r="45" spans="1:8">
      <c r="A45" s="518" t="s">
        <v>2821</v>
      </c>
      <c r="B45" s="519" t="s">
        <v>2870</v>
      </c>
      <c r="C45" s="520">
        <v>263</v>
      </c>
      <c r="D45" s="520">
        <v>263</v>
      </c>
      <c r="E45" s="520">
        <v>64</v>
      </c>
      <c r="F45" s="520">
        <v>64</v>
      </c>
      <c r="G45" s="527">
        <f t="shared" si="0"/>
        <v>327</v>
      </c>
      <c r="H45" s="527">
        <f t="shared" si="1"/>
        <v>327</v>
      </c>
    </row>
    <row r="46" spans="1:8">
      <c r="A46" s="518" t="s">
        <v>2822</v>
      </c>
      <c r="B46" s="519" t="s">
        <v>2871</v>
      </c>
      <c r="C46" s="520">
        <v>51</v>
      </c>
      <c r="D46" s="520">
        <v>51</v>
      </c>
      <c r="E46" s="520">
        <v>26</v>
      </c>
      <c r="F46" s="520">
        <v>26</v>
      </c>
      <c r="G46" s="527">
        <f t="shared" si="0"/>
        <v>77</v>
      </c>
      <c r="H46" s="527">
        <f t="shared" si="1"/>
        <v>77</v>
      </c>
    </row>
    <row r="47" spans="1:8">
      <c r="A47" s="518" t="s">
        <v>2823</v>
      </c>
      <c r="B47" s="519" t="s">
        <v>2872</v>
      </c>
      <c r="C47" s="520">
        <v>248</v>
      </c>
      <c r="D47" s="520">
        <v>248</v>
      </c>
      <c r="E47" s="520">
        <v>138</v>
      </c>
      <c r="F47" s="520">
        <v>138</v>
      </c>
      <c r="G47" s="527">
        <f t="shared" si="0"/>
        <v>386</v>
      </c>
      <c r="H47" s="527">
        <f t="shared" si="1"/>
        <v>386</v>
      </c>
    </row>
    <row r="48" spans="1:8">
      <c r="A48" s="518" t="s">
        <v>2824</v>
      </c>
      <c r="B48" s="519" t="s">
        <v>2873</v>
      </c>
      <c r="C48" s="520">
        <v>3</v>
      </c>
      <c r="D48" s="520">
        <v>3</v>
      </c>
      <c r="E48" s="520">
        <v>12</v>
      </c>
      <c r="F48" s="520">
        <v>12</v>
      </c>
      <c r="G48" s="527">
        <f t="shared" si="0"/>
        <v>15</v>
      </c>
      <c r="H48" s="527">
        <f t="shared" si="1"/>
        <v>15</v>
      </c>
    </row>
    <row r="49" spans="1:8">
      <c r="A49" s="518" t="s">
        <v>2825</v>
      </c>
      <c r="B49" s="519" t="s">
        <v>2874</v>
      </c>
      <c r="C49" s="520">
        <v>9</v>
      </c>
      <c r="D49" s="520">
        <v>9</v>
      </c>
      <c r="E49" s="520">
        <v>23</v>
      </c>
      <c r="F49" s="520">
        <v>23</v>
      </c>
      <c r="G49" s="527">
        <f t="shared" si="0"/>
        <v>32</v>
      </c>
      <c r="H49" s="527">
        <f t="shared" si="1"/>
        <v>32</v>
      </c>
    </row>
    <row r="50" spans="1:8">
      <c r="A50" s="518" t="s">
        <v>2826</v>
      </c>
      <c r="B50" s="519" t="s">
        <v>2875</v>
      </c>
      <c r="C50" s="520">
        <v>0</v>
      </c>
      <c r="D50" s="520">
        <v>0</v>
      </c>
      <c r="E50" s="520">
        <v>4</v>
      </c>
      <c r="F50" s="520">
        <v>4</v>
      </c>
      <c r="G50" s="527">
        <f t="shared" si="0"/>
        <v>4</v>
      </c>
      <c r="H50" s="527">
        <f t="shared" si="1"/>
        <v>4</v>
      </c>
    </row>
    <row r="51" spans="1:8">
      <c r="A51" s="518" t="s">
        <v>2827</v>
      </c>
      <c r="B51" s="519" t="s">
        <v>2876</v>
      </c>
      <c r="C51" s="520">
        <v>17</v>
      </c>
      <c r="D51" s="520">
        <v>17</v>
      </c>
      <c r="E51" s="520">
        <v>1195</v>
      </c>
      <c r="F51" s="520">
        <v>1195</v>
      </c>
      <c r="G51" s="527">
        <f t="shared" si="0"/>
        <v>1212</v>
      </c>
      <c r="H51" s="527">
        <f t="shared" si="1"/>
        <v>1212</v>
      </c>
    </row>
    <row r="52" spans="1:8">
      <c r="A52" s="518" t="s">
        <v>2828</v>
      </c>
      <c r="B52" s="519" t="s">
        <v>2877</v>
      </c>
      <c r="C52" s="520">
        <v>0</v>
      </c>
      <c r="D52" s="520">
        <v>0</v>
      </c>
      <c r="E52" s="520">
        <v>3</v>
      </c>
      <c r="F52" s="520">
        <v>3</v>
      </c>
      <c r="G52" s="527">
        <f t="shared" si="0"/>
        <v>3</v>
      </c>
      <c r="H52" s="527">
        <f t="shared" si="1"/>
        <v>3</v>
      </c>
    </row>
    <row r="53" spans="1:8">
      <c r="A53" s="518" t="s">
        <v>2829</v>
      </c>
      <c r="B53" s="519" t="s">
        <v>2878</v>
      </c>
      <c r="C53" s="520">
        <v>0</v>
      </c>
      <c r="D53" s="520">
        <v>0</v>
      </c>
      <c r="E53" s="520">
        <v>1</v>
      </c>
      <c r="F53" s="520">
        <v>1</v>
      </c>
      <c r="G53" s="527">
        <f t="shared" si="0"/>
        <v>1</v>
      </c>
      <c r="H53" s="527">
        <f t="shared" si="1"/>
        <v>1</v>
      </c>
    </row>
    <row r="54" spans="1:8">
      <c r="A54" s="518" t="s">
        <v>2830</v>
      </c>
      <c r="B54" s="519" t="s">
        <v>2879</v>
      </c>
      <c r="C54" s="520">
        <v>0</v>
      </c>
      <c r="D54" s="520">
        <v>0</v>
      </c>
      <c r="E54" s="520">
        <v>4</v>
      </c>
      <c r="F54" s="520">
        <v>4</v>
      </c>
      <c r="G54" s="527">
        <f t="shared" si="0"/>
        <v>4</v>
      </c>
      <c r="H54" s="527">
        <f t="shared" si="1"/>
        <v>4</v>
      </c>
    </row>
    <row r="55" spans="1:8">
      <c r="A55" s="518" t="s">
        <v>2831</v>
      </c>
      <c r="B55" s="519" t="s">
        <v>2880</v>
      </c>
      <c r="C55" s="520">
        <v>0</v>
      </c>
      <c r="D55" s="520">
        <v>0</v>
      </c>
      <c r="E55" s="520">
        <v>8</v>
      </c>
      <c r="F55" s="520">
        <v>8</v>
      </c>
      <c r="G55" s="527">
        <f t="shared" si="0"/>
        <v>8</v>
      </c>
      <c r="H55" s="527">
        <f t="shared" si="1"/>
        <v>8</v>
      </c>
    </row>
    <row r="56" spans="1:8">
      <c r="A56" s="518" t="s">
        <v>2832</v>
      </c>
      <c r="B56" s="519" t="s">
        <v>2881</v>
      </c>
      <c r="C56" s="520">
        <v>12</v>
      </c>
      <c r="D56" s="520">
        <v>12</v>
      </c>
      <c r="E56" s="520">
        <v>1045</v>
      </c>
      <c r="F56" s="520">
        <v>1045</v>
      </c>
      <c r="G56" s="527">
        <f t="shared" si="0"/>
        <v>1057</v>
      </c>
      <c r="H56" s="527">
        <f t="shared" si="1"/>
        <v>1057</v>
      </c>
    </row>
    <row r="57" spans="1:8">
      <c r="A57" s="518" t="s">
        <v>2833</v>
      </c>
      <c r="B57" s="519" t="s">
        <v>2882</v>
      </c>
      <c r="C57" s="520">
        <v>0</v>
      </c>
      <c r="D57" s="520">
        <v>0</v>
      </c>
      <c r="E57" s="520">
        <v>3</v>
      </c>
      <c r="F57" s="520">
        <v>3</v>
      </c>
      <c r="G57" s="527">
        <f t="shared" si="0"/>
        <v>3</v>
      </c>
      <c r="H57" s="527">
        <f t="shared" si="1"/>
        <v>3</v>
      </c>
    </row>
    <row r="58" spans="1:8">
      <c r="A58" s="518" t="s">
        <v>2834</v>
      </c>
      <c r="B58" s="519" t="s">
        <v>2883</v>
      </c>
      <c r="C58" s="520">
        <v>0</v>
      </c>
      <c r="D58" s="520">
        <v>0</v>
      </c>
      <c r="E58" s="520">
        <v>1</v>
      </c>
      <c r="F58" s="520">
        <v>1</v>
      </c>
      <c r="G58" s="527">
        <f t="shared" si="0"/>
        <v>1</v>
      </c>
      <c r="H58" s="527">
        <f t="shared" si="1"/>
        <v>1</v>
      </c>
    </row>
    <row r="59" spans="1:8">
      <c r="A59" s="518" t="s">
        <v>2835</v>
      </c>
      <c r="B59" s="519" t="s">
        <v>2884</v>
      </c>
      <c r="C59" s="520">
        <v>0</v>
      </c>
      <c r="D59" s="520">
        <v>0</v>
      </c>
      <c r="E59" s="520">
        <v>13</v>
      </c>
      <c r="F59" s="520">
        <v>13</v>
      </c>
      <c r="G59" s="527">
        <f t="shared" si="0"/>
        <v>13</v>
      </c>
      <c r="H59" s="527">
        <f t="shared" si="1"/>
        <v>13</v>
      </c>
    </row>
    <row r="60" spans="1:8">
      <c r="A60" s="518" t="s">
        <v>2783</v>
      </c>
      <c r="B60" s="519" t="s">
        <v>2784</v>
      </c>
      <c r="C60" s="520">
        <v>0</v>
      </c>
      <c r="D60" s="520">
        <v>0</v>
      </c>
      <c r="E60" s="520">
        <v>1</v>
      </c>
      <c r="F60" s="520">
        <v>1</v>
      </c>
      <c r="G60" s="527">
        <f t="shared" si="0"/>
        <v>1</v>
      </c>
      <c r="H60" s="527">
        <f t="shared" si="1"/>
        <v>1</v>
      </c>
    </row>
    <row r="61" spans="1:8">
      <c r="A61" s="518" t="s">
        <v>2836</v>
      </c>
      <c r="B61" s="519" t="s">
        <v>2885</v>
      </c>
      <c r="C61" s="520">
        <v>43</v>
      </c>
      <c r="D61" s="520">
        <v>43</v>
      </c>
      <c r="E61" s="520">
        <v>2195</v>
      </c>
      <c r="F61" s="520">
        <v>2195</v>
      </c>
      <c r="G61" s="527">
        <f t="shared" si="0"/>
        <v>2238</v>
      </c>
      <c r="H61" s="527">
        <f t="shared" si="1"/>
        <v>2238</v>
      </c>
    </row>
    <row r="62" spans="1:8">
      <c r="A62" s="518" t="s">
        <v>2785</v>
      </c>
      <c r="B62" s="519" t="s">
        <v>2786</v>
      </c>
      <c r="C62" s="520">
        <v>0</v>
      </c>
      <c r="D62" s="520">
        <v>0</v>
      </c>
      <c r="E62" s="520">
        <v>32</v>
      </c>
      <c r="F62" s="520">
        <v>32</v>
      </c>
      <c r="G62" s="527">
        <f t="shared" si="0"/>
        <v>32</v>
      </c>
      <c r="H62" s="527">
        <f t="shared" si="1"/>
        <v>32</v>
      </c>
    </row>
    <row r="63" spans="1:8">
      <c r="A63" s="518" t="s">
        <v>2837</v>
      </c>
      <c r="B63" s="519" t="s">
        <v>2886</v>
      </c>
      <c r="C63" s="520">
        <v>0</v>
      </c>
      <c r="D63" s="520">
        <v>0</v>
      </c>
      <c r="E63" s="520">
        <v>5</v>
      </c>
      <c r="F63" s="520">
        <v>5</v>
      </c>
      <c r="G63" s="527">
        <f t="shared" si="0"/>
        <v>5</v>
      </c>
      <c r="H63" s="527">
        <f t="shared" si="1"/>
        <v>5</v>
      </c>
    </row>
    <row r="64" spans="1:8" ht="14.25">
      <c r="A64" s="277"/>
      <c r="B64" s="521"/>
      <c r="C64" s="552">
        <f>SUM(C10:C63)</f>
        <v>1374</v>
      </c>
      <c r="D64" s="552">
        <f>SUM(D10:D63)</f>
        <v>1374</v>
      </c>
      <c r="E64" s="552">
        <f>SUM(E10:E63)</f>
        <v>11801</v>
      </c>
      <c r="F64" s="552">
        <f>SUM(F10:F63)</f>
        <v>11801</v>
      </c>
      <c r="G64" s="529">
        <f t="shared" si="0"/>
        <v>13175</v>
      </c>
      <c r="H64" s="529">
        <f t="shared" si="1"/>
        <v>13175</v>
      </c>
    </row>
  </sheetData>
  <mergeCells count="5"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7"/>
  <sheetViews>
    <sheetView topLeftCell="A22" workbookViewId="0">
      <selection activeCell="E61" sqref="E61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3043</v>
      </c>
      <c r="D5" s="218"/>
      <c r="E5" s="218"/>
      <c r="F5" s="218"/>
      <c r="G5" s="220"/>
      <c r="H5" s="105"/>
    </row>
    <row r="6" spans="1:8" ht="15.75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" thickTop="1">
      <c r="A9" s="275"/>
      <c r="B9" s="146" t="s">
        <v>238</v>
      </c>
      <c r="C9" s="146"/>
      <c r="D9" s="146"/>
      <c r="E9" s="146"/>
      <c r="F9" s="146"/>
      <c r="G9" s="146"/>
      <c r="H9" s="276"/>
    </row>
    <row r="10" spans="1:8" ht="14.25">
      <c r="A10" s="278"/>
      <c r="B10" s="370" t="s">
        <v>1570</v>
      </c>
      <c r="C10" s="143"/>
      <c r="D10" s="143"/>
      <c r="E10" s="144"/>
      <c r="F10" s="144"/>
      <c r="G10" s="145"/>
      <c r="H10" s="144"/>
    </row>
    <row r="11" spans="1:8">
      <c r="A11" s="480" t="s">
        <v>2887</v>
      </c>
      <c r="B11" s="481" t="s">
        <v>2888</v>
      </c>
      <c r="C11" s="482">
        <v>10</v>
      </c>
      <c r="D11" s="482">
        <v>10</v>
      </c>
      <c r="E11" s="482">
        <v>122</v>
      </c>
      <c r="F11" s="482">
        <v>122</v>
      </c>
      <c r="G11" s="527">
        <f>C11+E11</f>
        <v>132</v>
      </c>
      <c r="H11" s="527">
        <f>D11+F11</f>
        <v>132</v>
      </c>
    </row>
    <row r="12" spans="1:8">
      <c r="A12" s="480" t="s">
        <v>2889</v>
      </c>
      <c r="B12" s="481" t="s">
        <v>2890</v>
      </c>
      <c r="C12" s="482">
        <v>3970</v>
      </c>
      <c r="D12" s="482">
        <v>3970</v>
      </c>
      <c r="E12" s="482">
        <v>1230</v>
      </c>
      <c r="F12" s="482">
        <v>1230</v>
      </c>
      <c r="G12" s="527">
        <f t="shared" ref="G12:G57" si="0">C12+E12</f>
        <v>5200</v>
      </c>
      <c r="H12" s="527">
        <f t="shared" ref="H12:H57" si="1">D12+F12</f>
        <v>5200</v>
      </c>
    </row>
    <row r="13" spans="1:8">
      <c r="A13" s="480" t="s">
        <v>2891</v>
      </c>
      <c r="B13" s="481" t="s">
        <v>2892</v>
      </c>
      <c r="C13" s="482">
        <v>2902</v>
      </c>
      <c r="D13" s="482">
        <v>2902</v>
      </c>
      <c r="E13" s="482">
        <v>1639</v>
      </c>
      <c r="F13" s="482">
        <v>1639</v>
      </c>
      <c r="G13" s="527">
        <f t="shared" si="0"/>
        <v>4541</v>
      </c>
      <c r="H13" s="527">
        <f t="shared" si="1"/>
        <v>4541</v>
      </c>
    </row>
    <row r="14" spans="1:8">
      <c r="A14" s="480" t="s">
        <v>2893</v>
      </c>
      <c r="B14" s="481" t="s">
        <v>2894</v>
      </c>
      <c r="C14" s="482">
        <v>6233</v>
      </c>
      <c r="D14" s="482">
        <v>6233</v>
      </c>
      <c r="E14" s="482">
        <v>1594</v>
      </c>
      <c r="F14" s="482">
        <v>1594</v>
      </c>
      <c r="G14" s="527">
        <f t="shared" si="0"/>
        <v>7827</v>
      </c>
      <c r="H14" s="527">
        <f t="shared" si="1"/>
        <v>7827</v>
      </c>
    </row>
    <row r="15" spans="1:8">
      <c r="A15" s="480" t="s">
        <v>2895</v>
      </c>
      <c r="B15" s="481" t="s">
        <v>2896</v>
      </c>
      <c r="C15" s="482">
        <v>395</v>
      </c>
      <c r="D15" s="482">
        <v>395</v>
      </c>
      <c r="E15" s="482">
        <v>23</v>
      </c>
      <c r="F15" s="482">
        <v>23</v>
      </c>
      <c r="G15" s="527">
        <f t="shared" si="0"/>
        <v>418</v>
      </c>
      <c r="H15" s="527">
        <f t="shared" si="1"/>
        <v>418</v>
      </c>
    </row>
    <row r="16" spans="1:8">
      <c r="A16" s="480" t="s">
        <v>2897</v>
      </c>
      <c r="B16" s="481" t="s">
        <v>2898</v>
      </c>
      <c r="C16" s="482">
        <v>2947</v>
      </c>
      <c r="D16" s="482">
        <v>2947</v>
      </c>
      <c r="E16" s="482">
        <v>727</v>
      </c>
      <c r="F16" s="482">
        <v>727</v>
      </c>
      <c r="G16" s="527">
        <f t="shared" si="0"/>
        <v>3674</v>
      </c>
      <c r="H16" s="527">
        <f t="shared" si="1"/>
        <v>3674</v>
      </c>
    </row>
    <row r="17" spans="1:8">
      <c r="A17" s="480" t="s">
        <v>2899</v>
      </c>
      <c r="B17" s="481" t="s">
        <v>2900</v>
      </c>
      <c r="C17" s="482">
        <v>0</v>
      </c>
      <c r="D17" s="482">
        <v>0</v>
      </c>
      <c r="E17" s="482">
        <v>559</v>
      </c>
      <c r="F17" s="482">
        <v>559</v>
      </c>
      <c r="G17" s="527">
        <f t="shared" si="0"/>
        <v>559</v>
      </c>
      <c r="H17" s="527">
        <f t="shared" si="1"/>
        <v>559</v>
      </c>
    </row>
    <row r="18" spans="1:8">
      <c r="A18" s="480" t="s">
        <v>2901</v>
      </c>
      <c r="B18" s="481" t="s">
        <v>2902</v>
      </c>
      <c r="C18" s="482">
        <v>15</v>
      </c>
      <c r="D18" s="482">
        <v>15</v>
      </c>
      <c r="E18" s="482">
        <v>583</v>
      </c>
      <c r="F18" s="482">
        <v>583</v>
      </c>
      <c r="G18" s="527">
        <f t="shared" si="0"/>
        <v>598</v>
      </c>
      <c r="H18" s="527">
        <f t="shared" si="1"/>
        <v>598</v>
      </c>
    </row>
    <row r="19" spans="1:8">
      <c r="A19" s="480" t="s">
        <v>2903</v>
      </c>
      <c r="B19" s="481" t="s">
        <v>2904</v>
      </c>
      <c r="C19" s="482">
        <v>0</v>
      </c>
      <c r="D19" s="482">
        <v>0</v>
      </c>
      <c r="E19" s="482">
        <v>13</v>
      </c>
      <c r="F19" s="482">
        <v>13</v>
      </c>
      <c r="G19" s="527">
        <f t="shared" si="0"/>
        <v>13</v>
      </c>
      <c r="H19" s="527">
        <f t="shared" si="1"/>
        <v>13</v>
      </c>
    </row>
    <row r="20" spans="1:8">
      <c r="A20" s="480" t="s">
        <v>2905</v>
      </c>
      <c r="B20" s="481" t="s">
        <v>2906</v>
      </c>
      <c r="C20" s="482">
        <v>0</v>
      </c>
      <c r="D20" s="482">
        <v>0</v>
      </c>
      <c r="E20" s="482">
        <v>18</v>
      </c>
      <c r="F20" s="482">
        <v>18</v>
      </c>
      <c r="G20" s="527">
        <f t="shared" si="0"/>
        <v>18</v>
      </c>
      <c r="H20" s="527">
        <f t="shared" si="1"/>
        <v>18</v>
      </c>
    </row>
    <row r="21" spans="1:8">
      <c r="A21" s="480" t="s">
        <v>2907</v>
      </c>
      <c r="B21" s="481" t="s">
        <v>2908</v>
      </c>
      <c r="C21" s="482">
        <v>25</v>
      </c>
      <c r="D21" s="482">
        <v>25</v>
      </c>
      <c r="E21" s="482">
        <v>101</v>
      </c>
      <c r="F21" s="482">
        <v>101</v>
      </c>
      <c r="G21" s="527">
        <f t="shared" si="0"/>
        <v>126</v>
      </c>
      <c r="H21" s="527">
        <f t="shared" si="1"/>
        <v>126</v>
      </c>
    </row>
    <row r="22" spans="1:8">
      <c r="A22" s="480" t="s">
        <v>2909</v>
      </c>
      <c r="B22" s="481" t="s">
        <v>2910</v>
      </c>
      <c r="C22" s="482">
        <v>15</v>
      </c>
      <c r="D22" s="482">
        <v>15</v>
      </c>
      <c r="E22" s="482">
        <v>632</v>
      </c>
      <c r="F22" s="482">
        <v>632</v>
      </c>
      <c r="G22" s="527">
        <f t="shared" si="0"/>
        <v>647</v>
      </c>
      <c r="H22" s="527">
        <f t="shared" si="1"/>
        <v>647</v>
      </c>
    </row>
    <row r="23" spans="1:8">
      <c r="A23" s="480" t="s">
        <v>2911</v>
      </c>
      <c r="B23" s="481" t="s">
        <v>2912</v>
      </c>
      <c r="C23" s="482">
        <v>15</v>
      </c>
      <c r="D23" s="482">
        <v>15</v>
      </c>
      <c r="E23" s="482">
        <v>601</v>
      </c>
      <c r="F23" s="482">
        <v>601</v>
      </c>
      <c r="G23" s="527">
        <f t="shared" si="0"/>
        <v>616</v>
      </c>
      <c r="H23" s="527">
        <f t="shared" si="1"/>
        <v>616</v>
      </c>
    </row>
    <row r="24" spans="1:8">
      <c r="A24" s="480" t="s">
        <v>2913</v>
      </c>
      <c r="B24" s="481" t="s">
        <v>2914</v>
      </c>
      <c r="C24" s="482">
        <v>50</v>
      </c>
      <c r="D24" s="482">
        <v>50</v>
      </c>
      <c r="E24" s="482">
        <v>531</v>
      </c>
      <c r="F24" s="482">
        <v>531</v>
      </c>
      <c r="G24" s="527">
        <f t="shared" si="0"/>
        <v>581</v>
      </c>
      <c r="H24" s="527">
        <f t="shared" si="1"/>
        <v>581</v>
      </c>
    </row>
    <row r="25" spans="1:8">
      <c r="A25" s="480" t="s">
        <v>2915</v>
      </c>
      <c r="B25" s="481" t="s">
        <v>2916</v>
      </c>
      <c r="C25" s="482">
        <v>10</v>
      </c>
      <c r="D25" s="482">
        <v>10</v>
      </c>
      <c r="E25" s="482">
        <v>0</v>
      </c>
      <c r="F25" s="482">
        <v>0</v>
      </c>
      <c r="G25" s="527">
        <f t="shared" si="0"/>
        <v>10</v>
      </c>
      <c r="H25" s="527">
        <f t="shared" si="1"/>
        <v>10</v>
      </c>
    </row>
    <row r="26" spans="1:8">
      <c r="A26" s="480" t="s">
        <v>2917</v>
      </c>
      <c r="B26" s="481" t="s">
        <v>2918</v>
      </c>
      <c r="C26" s="482">
        <v>0</v>
      </c>
      <c r="D26" s="482">
        <v>0</v>
      </c>
      <c r="E26" s="482">
        <v>41</v>
      </c>
      <c r="F26" s="482">
        <v>41</v>
      </c>
      <c r="G26" s="527">
        <f t="shared" si="0"/>
        <v>41</v>
      </c>
      <c r="H26" s="527">
        <f t="shared" si="1"/>
        <v>41</v>
      </c>
    </row>
    <row r="27" spans="1:8">
      <c r="A27" s="480" t="s">
        <v>2919</v>
      </c>
      <c r="B27" s="481" t="s">
        <v>2920</v>
      </c>
      <c r="C27" s="482">
        <v>415</v>
      </c>
      <c r="D27" s="482">
        <v>415</v>
      </c>
      <c r="E27" s="482">
        <v>221</v>
      </c>
      <c r="F27" s="482">
        <v>221</v>
      </c>
      <c r="G27" s="527">
        <f t="shared" si="0"/>
        <v>636</v>
      </c>
      <c r="H27" s="527">
        <f t="shared" si="1"/>
        <v>636</v>
      </c>
    </row>
    <row r="28" spans="1:8">
      <c r="A28" s="480" t="s">
        <v>2627</v>
      </c>
      <c r="B28" s="481" t="s">
        <v>2628</v>
      </c>
      <c r="C28" s="482">
        <v>0</v>
      </c>
      <c r="D28" s="482">
        <v>0</v>
      </c>
      <c r="E28" s="482">
        <v>10</v>
      </c>
      <c r="F28" s="482">
        <v>10</v>
      </c>
      <c r="G28" s="527">
        <f t="shared" si="0"/>
        <v>10</v>
      </c>
      <c r="H28" s="527">
        <f t="shared" si="1"/>
        <v>10</v>
      </c>
    </row>
    <row r="29" spans="1:8">
      <c r="A29" s="480" t="s">
        <v>2921</v>
      </c>
      <c r="B29" s="481" t="s">
        <v>2922</v>
      </c>
      <c r="C29" s="482">
        <v>0</v>
      </c>
      <c r="D29" s="482">
        <v>0</v>
      </c>
      <c r="E29" s="482">
        <v>2</v>
      </c>
      <c r="F29" s="482">
        <v>2</v>
      </c>
      <c r="G29" s="527">
        <f t="shared" si="0"/>
        <v>2</v>
      </c>
      <c r="H29" s="527">
        <f t="shared" si="1"/>
        <v>2</v>
      </c>
    </row>
    <row r="30" spans="1:8">
      <c r="A30" s="480" t="s">
        <v>2923</v>
      </c>
      <c r="B30" s="481" t="s">
        <v>2924</v>
      </c>
      <c r="C30" s="482">
        <v>2916</v>
      </c>
      <c r="D30" s="482">
        <v>2916</v>
      </c>
      <c r="E30" s="482">
        <v>194</v>
      </c>
      <c r="F30" s="482">
        <v>194</v>
      </c>
      <c r="G30" s="527">
        <f t="shared" si="0"/>
        <v>3110</v>
      </c>
      <c r="H30" s="527">
        <f t="shared" si="1"/>
        <v>3110</v>
      </c>
    </row>
    <row r="31" spans="1:8">
      <c r="A31" s="480" t="s">
        <v>2925</v>
      </c>
      <c r="B31" s="481" t="s">
        <v>2926</v>
      </c>
      <c r="C31" s="482">
        <v>50</v>
      </c>
      <c r="D31" s="482">
        <v>50</v>
      </c>
      <c r="E31" s="482">
        <v>0</v>
      </c>
      <c r="F31" s="482">
        <v>0</v>
      </c>
      <c r="G31" s="527">
        <f t="shared" si="0"/>
        <v>50</v>
      </c>
      <c r="H31" s="527">
        <f t="shared" si="1"/>
        <v>50</v>
      </c>
    </row>
    <row r="32" spans="1:8">
      <c r="A32" s="480" t="s">
        <v>2753</v>
      </c>
      <c r="B32" s="481" t="s">
        <v>2754</v>
      </c>
      <c r="C32" s="482">
        <v>0</v>
      </c>
      <c r="D32" s="482">
        <v>0</v>
      </c>
      <c r="E32" s="482">
        <v>1</v>
      </c>
      <c r="F32" s="482">
        <v>1</v>
      </c>
      <c r="G32" s="527">
        <f t="shared" si="0"/>
        <v>1</v>
      </c>
      <c r="H32" s="527">
        <f t="shared" si="1"/>
        <v>1</v>
      </c>
    </row>
    <row r="33" spans="1:8">
      <c r="A33" s="480" t="s">
        <v>2757</v>
      </c>
      <c r="B33" s="481" t="s">
        <v>2758</v>
      </c>
      <c r="C33" s="482">
        <v>0</v>
      </c>
      <c r="D33" s="482">
        <v>0</v>
      </c>
      <c r="E33" s="482">
        <v>3</v>
      </c>
      <c r="F33" s="482">
        <v>3</v>
      </c>
      <c r="G33" s="527">
        <f t="shared" si="0"/>
        <v>3</v>
      </c>
      <c r="H33" s="527">
        <f t="shared" si="1"/>
        <v>3</v>
      </c>
    </row>
    <row r="34" spans="1:8">
      <c r="A34" s="480" t="s">
        <v>2769</v>
      </c>
      <c r="B34" s="481" t="s">
        <v>2770</v>
      </c>
      <c r="C34" s="482">
        <v>0</v>
      </c>
      <c r="D34" s="482">
        <v>0</v>
      </c>
      <c r="E34" s="482">
        <v>1</v>
      </c>
      <c r="F34" s="482">
        <v>1</v>
      </c>
      <c r="G34" s="527">
        <f t="shared" si="0"/>
        <v>1</v>
      </c>
      <c r="H34" s="527">
        <f t="shared" si="1"/>
        <v>1</v>
      </c>
    </row>
    <row r="35" spans="1:8">
      <c r="A35" s="480" t="s">
        <v>2927</v>
      </c>
      <c r="B35" s="481" t="s">
        <v>2928</v>
      </c>
      <c r="C35" s="482">
        <v>0</v>
      </c>
      <c r="D35" s="482">
        <v>0</v>
      </c>
      <c r="E35" s="482">
        <v>51</v>
      </c>
      <c r="F35" s="482">
        <v>51</v>
      </c>
      <c r="G35" s="527">
        <f t="shared" si="0"/>
        <v>51</v>
      </c>
      <c r="H35" s="527">
        <f t="shared" si="1"/>
        <v>51</v>
      </c>
    </row>
    <row r="36" spans="1:8">
      <c r="A36" s="480" t="s">
        <v>2929</v>
      </c>
      <c r="B36" s="481" t="s">
        <v>2930</v>
      </c>
      <c r="C36" s="482">
        <v>0</v>
      </c>
      <c r="D36" s="482">
        <v>0</v>
      </c>
      <c r="E36" s="482">
        <v>22</v>
      </c>
      <c r="F36" s="482">
        <v>22</v>
      </c>
      <c r="G36" s="527">
        <f t="shared" si="0"/>
        <v>22</v>
      </c>
      <c r="H36" s="527">
        <f t="shared" si="1"/>
        <v>22</v>
      </c>
    </row>
    <row r="37" spans="1:8">
      <c r="A37" s="480" t="s">
        <v>2931</v>
      </c>
      <c r="B37" s="481" t="s">
        <v>2932</v>
      </c>
      <c r="C37" s="482">
        <v>140</v>
      </c>
      <c r="D37" s="482">
        <v>140</v>
      </c>
      <c r="E37" s="482">
        <v>15</v>
      </c>
      <c r="F37" s="482">
        <v>15</v>
      </c>
      <c r="G37" s="527">
        <f t="shared" si="0"/>
        <v>155</v>
      </c>
      <c r="H37" s="527">
        <f t="shared" si="1"/>
        <v>155</v>
      </c>
    </row>
    <row r="38" spans="1:8">
      <c r="A38" s="480" t="s">
        <v>2933</v>
      </c>
      <c r="B38" s="481" t="s">
        <v>2934</v>
      </c>
      <c r="C38" s="482">
        <v>260</v>
      </c>
      <c r="D38" s="482">
        <v>260</v>
      </c>
      <c r="E38" s="482">
        <v>75</v>
      </c>
      <c r="F38" s="482">
        <v>75</v>
      </c>
      <c r="G38" s="527">
        <f t="shared" si="0"/>
        <v>335</v>
      </c>
      <c r="H38" s="527">
        <f t="shared" si="1"/>
        <v>335</v>
      </c>
    </row>
    <row r="39" spans="1:8">
      <c r="A39" s="480" t="s">
        <v>2935</v>
      </c>
      <c r="B39" s="481" t="s">
        <v>2936</v>
      </c>
      <c r="C39" s="482">
        <v>55</v>
      </c>
      <c r="D39" s="482">
        <v>55</v>
      </c>
      <c r="E39" s="482">
        <v>72</v>
      </c>
      <c r="F39" s="482">
        <v>72</v>
      </c>
      <c r="G39" s="527">
        <f t="shared" si="0"/>
        <v>127</v>
      </c>
      <c r="H39" s="527">
        <f t="shared" si="1"/>
        <v>127</v>
      </c>
    </row>
    <row r="40" spans="1:8">
      <c r="A40" s="480" t="s">
        <v>2937</v>
      </c>
      <c r="B40" s="481" t="s">
        <v>2938</v>
      </c>
      <c r="C40" s="482">
        <v>3942</v>
      </c>
      <c r="D40" s="482">
        <v>3942</v>
      </c>
      <c r="E40" s="482">
        <v>1537</v>
      </c>
      <c r="F40" s="482">
        <v>1537</v>
      </c>
      <c r="G40" s="527">
        <f t="shared" si="0"/>
        <v>5479</v>
      </c>
      <c r="H40" s="527">
        <f t="shared" si="1"/>
        <v>5479</v>
      </c>
    </row>
    <row r="41" spans="1:8">
      <c r="A41" s="480" t="s">
        <v>2939</v>
      </c>
      <c r="B41" s="481" t="s">
        <v>2940</v>
      </c>
      <c r="C41" s="482">
        <v>425</v>
      </c>
      <c r="D41" s="482">
        <v>425</v>
      </c>
      <c r="E41" s="482">
        <v>259</v>
      </c>
      <c r="F41" s="482">
        <v>259</v>
      </c>
      <c r="G41" s="527">
        <f t="shared" si="0"/>
        <v>684</v>
      </c>
      <c r="H41" s="527">
        <f t="shared" si="1"/>
        <v>684</v>
      </c>
    </row>
    <row r="42" spans="1:8">
      <c r="A42" s="480" t="s">
        <v>2941</v>
      </c>
      <c r="B42" s="481" t="s">
        <v>2942</v>
      </c>
      <c r="C42" s="482">
        <v>0</v>
      </c>
      <c r="D42" s="482">
        <v>0</v>
      </c>
      <c r="E42" s="482">
        <v>9</v>
      </c>
      <c r="F42" s="482">
        <v>9</v>
      </c>
      <c r="G42" s="527">
        <f t="shared" si="0"/>
        <v>9</v>
      </c>
      <c r="H42" s="527">
        <f t="shared" si="1"/>
        <v>9</v>
      </c>
    </row>
    <row r="43" spans="1:8">
      <c r="A43" s="480" t="s">
        <v>2941</v>
      </c>
      <c r="B43" s="481" t="s">
        <v>2942</v>
      </c>
      <c r="C43" s="482">
        <v>165</v>
      </c>
      <c r="D43" s="482">
        <v>165</v>
      </c>
      <c r="E43" s="482">
        <v>0</v>
      </c>
      <c r="F43" s="482">
        <v>0</v>
      </c>
      <c r="G43" s="527">
        <f t="shared" si="0"/>
        <v>165</v>
      </c>
      <c r="H43" s="527">
        <f t="shared" si="1"/>
        <v>165</v>
      </c>
    </row>
    <row r="44" spans="1:8">
      <c r="A44" s="480" t="s">
        <v>2943</v>
      </c>
      <c r="B44" s="481" t="s">
        <v>2944</v>
      </c>
      <c r="C44" s="482">
        <v>2923</v>
      </c>
      <c r="D44" s="482">
        <v>2923</v>
      </c>
      <c r="E44" s="482">
        <v>141</v>
      </c>
      <c r="F44" s="482">
        <v>141</v>
      </c>
      <c r="G44" s="527">
        <f t="shared" si="0"/>
        <v>3064</v>
      </c>
      <c r="H44" s="527">
        <f t="shared" si="1"/>
        <v>3064</v>
      </c>
    </row>
    <row r="45" spans="1:8">
      <c r="A45" s="480" t="s">
        <v>2945</v>
      </c>
      <c r="B45" s="481" t="s">
        <v>2946</v>
      </c>
      <c r="C45" s="482">
        <v>85</v>
      </c>
      <c r="D45" s="482">
        <v>85</v>
      </c>
      <c r="E45" s="482">
        <v>230</v>
      </c>
      <c r="F45" s="482">
        <v>230</v>
      </c>
      <c r="G45" s="527">
        <f t="shared" si="0"/>
        <v>315</v>
      </c>
      <c r="H45" s="527">
        <f t="shared" si="1"/>
        <v>315</v>
      </c>
    </row>
    <row r="46" spans="1:8">
      <c r="A46" s="480" t="s">
        <v>2947</v>
      </c>
      <c r="B46" s="481" t="s">
        <v>2948</v>
      </c>
      <c r="C46" s="482">
        <v>15</v>
      </c>
      <c r="D46" s="482">
        <v>15</v>
      </c>
      <c r="E46" s="482">
        <v>68</v>
      </c>
      <c r="F46" s="482">
        <v>68</v>
      </c>
      <c r="G46" s="527">
        <f t="shared" si="0"/>
        <v>83</v>
      </c>
      <c r="H46" s="527">
        <f t="shared" si="1"/>
        <v>83</v>
      </c>
    </row>
    <row r="47" spans="1:8">
      <c r="A47" s="480" t="s">
        <v>2949</v>
      </c>
      <c r="B47" s="481" t="s">
        <v>2950</v>
      </c>
      <c r="C47" s="482">
        <v>1390</v>
      </c>
      <c r="D47" s="482">
        <v>1390</v>
      </c>
      <c r="E47" s="482">
        <v>207</v>
      </c>
      <c r="F47" s="482">
        <v>207</v>
      </c>
      <c r="G47" s="527">
        <f t="shared" si="0"/>
        <v>1597</v>
      </c>
      <c r="H47" s="527">
        <f t="shared" si="1"/>
        <v>1597</v>
      </c>
    </row>
    <row r="48" spans="1:8">
      <c r="A48" s="480" t="s">
        <v>2951</v>
      </c>
      <c r="B48" s="481" t="s">
        <v>2952</v>
      </c>
      <c r="C48" s="482">
        <v>946</v>
      </c>
      <c r="D48" s="482">
        <v>946</v>
      </c>
      <c r="E48" s="482">
        <v>245</v>
      </c>
      <c r="F48" s="482">
        <v>245</v>
      </c>
      <c r="G48" s="527">
        <f t="shared" si="0"/>
        <v>1191</v>
      </c>
      <c r="H48" s="527">
        <f t="shared" si="1"/>
        <v>1191</v>
      </c>
    </row>
    <row r="49" spans="1:8">
      <c r="A49" s="480" t="s">
        <v>2953</v>
      </c>
      <c r="B49" s="481" t="s">
        <v>2954</v>
      </c>
      <c r="C49" s="482">
        <v>185</v>
      </c>
      <c r="D49" s="482">
        <v>185</v>
      </c>
      <c r="E49" s="482">
        <v>98</v>
      </c>
      <c r="F49" s="482">
        <v>98</v>
      </c>
      <c r="G49" s="527">
        <f t="shared" si="0"/>
        <v>283</v>
      </c>
      <c r="H49" s="527">
        <f t="shared" si="1"/>
        <v>283</v>
      </c>
    </row>
    <row r="50" spans="1:8">
      <c r="A50" s="480" t="s">
        <v>2828</v>
      </c>
      <c r="B50" s="481" t="s">
        <v>2877</v>
      </c>
      <c r="C50" s="482">
        <v>246</v>
      </c>
      <c r="D50" s="482">
        <v>246</v>
      </c>
      <c r="E50" s="482">
        <v>2196</v>
      </c>
      <c r="F50" s="482">
        <v>2196</v>
      </c>
      <c r="G50" s="527">
        <f t="shared" si="0"/>
        <v>2442</v>
      </c>
      <c r="H50" s="527">
        <f t="shared" si="1"/>
        <v>2442</v>
      </c>
    </row>
    <row r="51" spans="1:8">
      <c r="A51" s="480" t="s">
        <v>2955</v>
      </c>
      <c r="B51" s="481" t="s">
        <v>2956</v>
      </c>
      <c r="C51" s="482">
        <v>5929</v>
      </c>
      <c r="D51" s="482">
        <v>5929</v>
      </c>
      <c r="E51" s="482">
        <v>1739</v>
      </c>
      <c r="F51" s="482">
        <v>1739</v>
      </c>
      <c r="G51" s="527">
        <f t="shared" si="0"/>
        <v>7668</v>
      </c>
      <c r="H51" s="527">
        <f t="shared" si="1"/>
        <v>7668</v>
      </c>
    </row>
    <row r="52" spans="1:8">
      <c r="A52" s="480" t="s">
        <v>2957</v>
      </c>
      <c r="B52" s="481" t="s">
        <v>2958</v>
      </c>
      <c r="C52" s="482">
        <v>3390</v>
      </c>
      <c r="D52" s="482">
        <v>3390</v>
      </c>
      <c r="E52" s="482">
        <v>715</v>
      </c>
      <c r="F52" s="482">
        <v>715</v>
      </c>
      <c r="G52" s="527">
        <f t="shared" si="0"/>
        <v>4105</v>
      </c>
      <c r="H52" s="527">
        <f t="shared" si="1"/>
        <v>4105</v>
      </c>
    </row>
    <row r="53" spans="1:8">
      <c r="A53" s="480" t="s">
        <v>2959</v>
      </c>
      <c r="B53" s="481" t="s">
        <v>2960</v>
      </c>
      <c r="C53" s="482">
        <v>660</v>
      </c>
      <c r="D53" s="482">
        <v>660</v>
      </c>
      <c r="E53" s="482">
        <v>132</v>
      </c>
      <c r="F53" s="482">
        <v>132</v>
      </c>
      <c r="G53" s="527">
        <f t="shared" si="0"/>
        <v>792</v>
      </c>
      <c r="H53" s="527">
        <f t="shared" si="1"/>
        <v>792</v>
      </c>
    </row>
    <row r="54" spans="1:8">
      <c r="A54" s="480" t="s">
        <v>2961</v>
      </c>
      <c r="B54" s="481" t="s">
        <v>2962</v>
      </c>
      <c r="C54" s="482">
        <v>0</v>
      </c>
      <c r="D54" s="482">
        <v>0</v>
      </c>
      <c r="E54" s="482">
        <v>1</v>
      </c>
      <c r="F54" s="482">
        <v>1</v>
      </c>
      <c r="G54" s="527">
        <f t="shared" si="0"/>
        <v>1</v>
      </c>
      <c r="H54" s="527">
        <f t="shared" si="1"/>
        <v>1</v>
      </c>
    </row>
    <row r="55" spans="1:8">
      <c r="A55" s="480" t="s">
        <v>2829</v>
      </c>
      <c r="B55" s="481" t="s">
        <v>2878</v>
      </c>
      <c r="C55" s="482">
        <v>0</v>
      </c>
      <c r="D55" s="482">
        <v>0</v>
      </c>
      <c r="E55" s="482">
        <v>2</v>
      </c>
      <c r="F55" s="482">
        <v>2</v>
      </c>
      <c r="G55" s="527">
        <f t="shared" si="0"/>
        <v>2</v>
      </c>
      <c r="H55" s="527">
        <f t="shared" si="1"/>
        <v>2</v>
      </c>
    </row>
    <row r="56" spans="1:8">
      <c r="A56" s="480" t="s">
        <v>2963</v>
      </c>
      <c r="B56" s="481" t="s">
        <v>2964</v>
      </c>
      <c r="C56" s="482">
        <v>0</v>
      </c>
      <c r="D56" s="482">
        <v>0</v>
      </c>
      <c r="E56" s="482">
        <v>65</v>
      </c>
      <c r="F56" s="482">
        <v>65</v>
      </c>
      <c r="G56" s="527">
        <f t="shared" si="0"/>
        <v>65</v>
      </c>
      <c r="H56" s="527">
        <f t="shared" si="1"/>
        <v>65</v>
      </c>
    </row>
    <row r="57" spans="1:8">
      <c r="A57" s="530"/>
      <c r="B57" s="530"/>
      <c r="C57" s="540">
        <f>SUM(C11:C55)</f>
        <v>40724</v>
      </c>
      <c r="D57" s="540">
        <f>SUM(D11:D55)</f>
        <v>40724</v>
      </c>
      <c r="E57" s="531">
        <f>SUM(E11:E55)</f>
        <v>16660</v>
      </c>
      <c r="F57" s="531">
        <f>SUM(F11:F55)</f>
        <v>16660</v>
      </c>
      <c r="G57" s="529">
        <f t="shared" si="0"/>
        <v>57384</v>
      </c>
      <c r="H57" s="529">
        <f t="shared" si="1"/>
        <v>57384</v>
      </c>
    </row>
  </sheetData>
  <mergeCells count="5"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0"/>
  <sheetViews>
    <sheetView topLeftCell="A13" workbookViewId="0">
      <selection activeCell="J21" sqref="J21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236</v>
      </c>
      <c r="D5" s="218"/>
      <c r="E5" s="218"/>
      <c r="F5" s="218"/>
      <c r="G5" s="220"/>
      <c r="H5" s="105"/>
    </row>
    <row r="6" spans="1:8" ht="15.75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" thickTop="1">
      <c r="A9" s="278"/>
      <c r="B9" s="370" t="s">
        <v>1570</v>
      </c>
      <c r="C9" s="143"/>
      <c r="D9" s="143"/>
      <c r="E9" s="144"/>
      <c r="F9" s="144"/>
      <c r="G9" s="145"/>
      <c r="H9" s="144"/>
    </row>
    <row r="10" spans="1:8">
      <c r="A10" s="502" t="s">
        <v>2965</v>
      </c>
      <c r="B10" s="503" t="s">
        <v>2966</v>
      </c>
      <c r="C10" s="504">
        <v>0</v>
      </c>
      <c r="D10" s="504">
        <v>0</v>
      </c>
      <c r="E10" s="504">
        <v>2</v>
      </c>
      <c r="F10" s="504">
        <v>2</v>
      </c>
      <c r="G10" s="527">
        <f>C10+E10</f>
        <v>2</v>
      </c>
      <c r="H10" s="527">
        <f>D10+F10</f>
        <v>2</v>
      </c>
    </row>
    <row r="11" spans="1:8">
      <c r="A11" s="502" t="s">
        <v>2917</v>
      </c>
      <c r="B11" s="503" t="s">
        <v>2918</v>
      </c>
      <c r="C11" s="504">
        <v>0</v>
      </c>
      <c r="D11" s="504">
        <v>0</v>
      </c>
      <c r="E11" s="504">
        <v>6</v>
      </c>
      <c r="F11" s="504">
        <v>6</v>
      </c>
      <c r="G11" s="527">
        <f t="shared" ref="G11:G32" si="0">C11+E11</f>
        <v>6</v>
      </c>
      <c r="H11" s="527">
        <f t="shared" ref="H11:H32" si="1">D11+F11</f>
        <v>6</v>
      </c>
    </row>
    <row r="12" spans="1:8">
      <c r="A12" s="502" t="s">
        <v>2967</v>
      </c>
      <c r="B12" s="503" t="s">
        <v>2968</v>
      </c>
      <c r="C12" s="504">
        <v>2</v>
      </c>
      <c r="D12" s="504">
        <v>2</v>
      </c>
      <c r="E12" s="504">
        <v>288</v>
      </c>
      <c r="F12" s="504">
        <v>288</v>
      </c>
      <c r="G12" s="527">
        <f t="shared" si="0"/>
        <v>290</v>
      </c>
      <c r="H12" s="527">
        <f t="shared" si="1"/>
        <v>290</v>
      </c>
    </row>
    <row r="13" spans="1:8">
      <c r="A13" s="502" t="s">
        <v>2969</v>
      </c>
      <c r="B13" s="503" t="s">
        <v>2970</v>
      </c>
      <c r="C13" s="504">
        <v>1</v>
      </c>
      <c r="D13" s="504">
        <v>1</v>
      </c>
      <c r="E13" s="504">
        <v>193</v>
      </c>
      <c r="F13" s="504">
        <v>193</v>
      </c>
      <c r="G13" s="527">
        <f t="shared" si="0"/>
        <v>194</v>
      </c>
      <c r="H13" s="527">
        <f t="shared" si="1"/>
        <v>194</v>
      </c>
    </row>
    <row r="14" spans="1:8">
      <c r="A14" s="502" t="s">
        <v>2570</v>
      </c>
      <c r="B14" s="503" t="s">
        <v>2571</v>
      </c>
      <c r="C14" s="504">
        <v>0</v>
      </c>
      <c r="D14" s="504">
        <v>0</v>
      </c>
      <c r="E14" s="504">
        <v>1</v>
      </c>
      <c r="F14" s="504">
        <v>1</v>
      </c>
      <c r="G14" s="527">
        <f t="shared" si="0"/>
        <v>1</v>
      </c>
      <c r="H14" s="527">
        <f t="shared" si="1"/>
        <v>1</v>
      </c>
    </row>
    <row r="15" spans="1:8">
      <c r="A15" s="502" t="s">
        <v>2611</v>
      </c>
      <c r="B15" s="503" t="s">
        <v>2612</v>
      </c>
      <c r="C15" s="504">
        <v>2</v>
      </c>
      <c r="D15" s="504">
        <v>2</v>
      </c>
      <c r="E15" s="504">
        <v>257</v>
      </c>
      <c r="F15" s="504">
        <v>257</v>
      </c>
      <c r="G15" s="527">
        <f t="shared" si="0"/>
        <v>259</v>
      </c>
      <c r="H15" s="527">
        <f t="shared" si="1"/>
        <v>259</v>
      </c>
    </row>
    <row r="16" spans="1:8">
      <c r="A16" s="502" t="s">
        <v>2971</v>
      </c>
      <c r="B16" s="503" t="s">
        <v>2972</v>
      </c>
      <c r="C16" s="504">
        <v>0</v>
      </c>
      <c r="D16" s="504">
        <v>0</v>
      </c>
      <c r="E16" s="504">
        <v>2</v>
      </c>
      <c r="F16" s="504">
        <v>2</v>
      </c>
      <c r="G16" s="527">
        <f t="shared" si="0"/>
        <v>2</v>
      </c>
      <c r="H16" s="527">
        <f t="shared" si="1"/>
        <v>2</v>
      </c>
    </row>
    <row r="17" spans="1:8">
      <c r="A17" s="502" t="s">
        <v>2975</v>
      </c>
      <c r="B17" s="503" t="s">
        <v>2976</v>
      </c>
      <c r="C17" s="504">
        <v>0</v>
      </c>
      <c r="D17" s="504">
        <v>0</v>
      </c>
      <c r="E17" s="504">
        <v>1</v>
      </c>
      <c r="F17" s="504">
        <v>1</v>
      </c>
      <c r="G17" s="527">
        <f t="shared" si="0"/>
        <v>1</v>
      </c>
      <c r="H17" s="527">
        <f t="shared" si="1"/>
        <v>1</v>
      </c>
    </row>
    <row r="18" spans="1:8">
      <c r="A18" s="502" t="s">
        <v>2977</v>
      </c>
      <c r="B18" s="503" t="s">
        <v>2978</v>
      </c>
      <c r="C18" s="504">
        <v>0</v>
      </c>
      <c r="D18" s="504">
        <v>0</v>
      </c>
      <c r="E18" s="504">
        <v>116</v>
      </c>
      <c r="F18" s="504">
        <v>116</v>
      </c>
      <c r="G18" s="527">
        <f t="shared" si="0"/>
        <v>116</v>
      </c>
      <c r="H18" s="527">
        <f t="shared" si="1"/>
        <v>116</v>
      </c>
    </row>
    <row r="19" spans="1:8">
      <c r="A19" s="502" t="s">
        <v>2801</v>
      </c>
      <c r="B19" s="503" t="s">
        <v>2850</v>
      </c>
      <c r="C19" s="504">
        <v>0</v>
      </c>
      <c r="D19" s="504">
        <v>0</v>
      </c>
      <c r="E19" s="504">
        <v>10</v>
      </c>
      <c r="F19" s="504">
        <v>10</v>
      </c>
      <c r="G19" s="527">
        <f t="shared" si="0"/>
        <v>10</v>
      </c>
      <c r="H19" s="527">
        <f t="shared" si="1"/>
        <v>10</v>
      </c>
    </row>
    <row r="20" spans="1:8">
      <c r="A20" s="502" t="s">
        <v>2802</v>
      </c>
      <c r="B20" s="503" t="s">
        <v>2851</v>
      </c>
      <c r="C20" s="504">
        <v>0</v>
      </c>
      <c r="D20" s="504">
        <v>0</v>
      </c>
      <c r="E20" s="504">
        <v>1</v>
      </c>
      <c r="F20" s="504">
        <v>1</v>
      </c>
      <c r="G20" s="527">
        <f t="shared" si="0"/>
        <v>1</v>
      </c>
      <c r="H20" s="527">
        <f t="shared" si="1"/>
        <v>1</v>
      </c>
    </row>
    <row r="21" spans="1:8">
      <c r="A21" s="518" t="s">
        <v>2827</v>
      </c>
      <c r="B21" s="519" t="s">
        <v>2876</v>
      </c>
      <c r="C21" s="520">
        <v>0</v>
      </c>
      <c r="D21" s="520">
        <v>0</v>
      </c>
      <c r="E21" s="520">
        <v>1</v>
      </c>
      <c r="F21" s="520">
        <v>1</v>
      </c>
      <c r="G21" s="527">
        <f t="shared" si="0"/>
        <v>1</v>
      </c>
      <c r="H21" s="527">
        <f t="shared" si="1"/>
        <v>1</v>
      </c>
    </row>
    <row r="22" spans="1:8">
      <c r="A22" s="502" t="s">
        <v>2979</v>
      </c>
      <c r="B22" s="503" t="s">
        <v>2980</v>
      </c>
      <c r="C22" s="504">
        <v>0</v>
      </c>
      <c r="D22" s="504">
        <v>0</v>
      </c>
      <c r="E22" s="504">
        <v>3</v>
      </c>
      <c r="F22" s="504">
        <v>3</v>
      </c>
      <c r="G22" s="527">
        <f t="shared" si="0"/>
        <v>3</v>
      </c>
      <c r="H22" s="527">
        <f t="shared" si="1"/>
        <v>3</v>
      </c>
    </row>
    <row r="23" spans="1:8">
      <c r="A23" s="502" t="s">
        <v>2829</v>
      </c>
      <c r="B23" s="503" t="s">
        <v>2878</v>
      </c>
      <c r="C23" s="504">
        <v>0</v>
      </c>
      <c r="D23" s="504">
        <v>0</v>
      </c>
      <c r="E23" s="504">
        <v>19</v>
      </c>
      <c r="F23" s="504">
        <v>19</v>
      </c>
      <c r="G23" s="527">
        <f t="shared" si="0"/>
        <v>19</v>
      </c>
      <c r="H23" s="527">
        <f t="shared" si="1"/>
        <v>19</v>
      </c>
    </row>
    <row r="24" spans="1:8">
      <c r="A24" s="502" t="s">
        <v>2981</v>
      </c>
      <c r="B24" s="503" t="s">
        <v>2982</v>
      </c>
      <c r="C24" s="504">
        <v>0</v>
      </c>
      <c r="D24" s="504">
        <v>0</v>
      </c>
      <c r="E24" s="504">
        <v>136</v>
      </c>
      <c r="F24" s="504">
        <v>136</v>
      </c>
      <c r="G24" s="527">
        <f t="shared" si="0"/>
        <v>136</v>
      </c>
      <c r="H24" s="527">
        <f t="shared" si="1"/>
        <v>136</v>
      </c>
    </row>
    <row r="25" spans="1:8">
      <c r="A25" s="502" t="s">
        <v>2832</v>
      </c>
      <c r="B25" s="503" t="s">
        <v>2881</v>
      </c>
      <c r="C25" s="504">
        <v>4</v>
      </c>
      <c r="D25" s="504">
        <v>4</v>
      </c>
      <c r="E25" s="504">
        <v>589</v>
      </c>
      <c r="F25" s="504">
        <v>589</v>
      </c>
      <c r="G25" s="527">
        <f t="shared" si="0"/>
        <v>593</v>
      </c>
      <c r="H25" s="527">
        <f t="shared" si="1"/>
        <v>593</v>
      </c>
    </row>
    <row r="26" spans="1:8">
      <c r="A26" s="502" t="s">
        <v>2834</v>
      </c>
      <c r="B26" s="503" t="s">
        <v>2883</v>
      </c>
      <c r="C26" s="504">
        <v>0</v>
      </c>
      <c r="D26" s="504">
        <v>0</v>
      </c>
      <c r="E26" s="504">
        <v>130</v>
      </c>
      <c r="F26" s="504">
        <v>130</v>
      </c>
      <c r="G26" s="527">
        <f t="shared" si="0"/>
        <v>130</v>
      </c>
      <c r="H26" s="527">
        <f t="shared" si="1"/>
        <v>130</v>
      </c>
    </row>
    <row r="27" spans="1:8">
      <c r="A27" s="502" t="s">
        <v>2785</v>
      </c>
      <c r="B27" s="503" t="s">
        <v>2786</v>
      </c>
      <c r="C27" s="504">
        <v>0</v>
      </c>
      <c r="D27" s="504">
        <v>0</v>
      </c>
      <c r="E27" s="504">
        <v>9</v>
      </c>
      <c r="F27" s="504">
        <v>9</v>
      </c>
      <c r="G27" s="527">
        <f t="shared" si="0"/>
        <v>9</v>
      </c>
      <c r="H27" s="527">
        <f t="shared" si="1"/>
        <v>9</v>
      </c>
    </row>
    <row r="28" spans="1:8">
      <c r="A28" s="502" t="s">
        <v>2983</v>
      </c>
      <c r="B28" s="503" t="s">
        <v>2984</v>
      </c>
      <c r="C28" s="504">
        <v>0</v>
      </c>
      <c r="D28" s="504">
        <v>0</v>
      </c>
      <c r="E28" s="504">
        <v>18</v>
      </c>
      <c r="F28" s="504">
        <v>18</v>
      </c>
      <c r="G28" s="527">
        <f t="shared" si="0"/>
        <v>18</v>
      </c>
      <c r="H28" s="527">
        <f t="shared" si="1"/>
        <v>18</v>
      </c>
    </row>
    <row r="29" spans="1:8">
      <c r="A29" s="502" t="s">
        <v>2963</v>
      </c>
      <c r="B29" s="503" t="s">
        <v>2964</v>
      </c>
      <c r="C29" s="504">
        <v>0</v>
      </c>
      <c r="D29" s="504">
        <v>0</v>
      </c>
      <c r="E29" s="504">
        <v>2</v>
      </c>
      <c r="F29" s="504">
        <v>2</v>
      </c>
      <c r="G29" s="527">
        <f t="shared" si="0"/>
        <v>2</v>
      </c>
      <c r="H29" s="527">
        <f t="shared" si="1"/>
        <v>2</v>
      </c>
    </row>
    <row r="30" spans="1:8">
      <c r="A30" s="502" t="s">
        <v>2985</v>
      </c>
      <c r="B30" s="503" t="s">
        <v>2986</v>
      </c>
      <c r="C30" s="504">
        <v>0</v>
      </c>
      <c r="D30" s="504">
        <v>0</v>
      </c>
      <c r="E30" s="504">
        <v>2</v>
      </c>
      <c r="F30" s="504">
        <v>2</v>
      </c>
      <c r="G30" s="527">
        <f t="shared" si="0"/>
        <v>2</v>
      </c>
      <c r="H30" s="527">
        <f t="shared" si="1"/>
        <v>2</v>
      </c>
    </row>
    <row r="31" spans="1:8">
      <c r="A31" s="502" t="s">
        <v>2987</v>
      </c>
      <c r="B31" s="503" t="s">
        <v>2988</v>
      </c>
      <c r="C31" s="504">
        <v>2</v>
      </c>
      <c r="D31" s="504">
        <v>2</v>
      </c>
      <c r="E31" s="504">
        <v>218</v>
      </c>
      <c r="F31" s="504">
        <v>218</v>
      </c>
      <c r="G31" s="527">
        <f t="shared" si="0"/>
        <v>220</v>
      </c>
      <c r="H31" s="527">
        <f t="shared" si="1"/>
        <v>220</v>
      </c>
    </row>
    <row r="32" spans="1:8">
      <c r="A32" s="521"/>
      <c r="B32" s="521"/>
      <c r="C32" s="528">
        <f>SUM(C10:C31)</f>
        <v>11</v>
      </c>
      <c r="D32" s="528">
        <f>SUM(D10:D31)</f>
        <v>11</v>
      </c>
      <c r="E32" s="528">
        <f>SUM(E10:E31)</f>
        <v>2004</v>
      </c>
      <c r="F32" s="528">
        <f>SUM(F10:F31)</f>
        <v>2004</v>
      </c>
      <c r="G32" s="529">
        <f t="shared" si="0"/>
        <v>2015</v>
      </c>
      <c r="H32" s="529">
        <f t="shared" si="1"/>
        <v>2015</v>
      </c>
    </row>
    <row r="33" spans="1:8">
      <c r="A33" s="525" t="s">
        <v>244</v>
      </c>
      <c r="B33" s="532"/>
      <c r="C33" s="532"/>
      <c r="D33" s="532"/>
      <c r="E33" s="532"/>
      <c r="F33" s="532"/>
      <c r="G33" s="532"/>
      <c r="H33" s="533"/>
    </row>
    <row r="34" spans="1:8">
      <c r="A34" s="523" t="s">
        <v>145</v>
      </c>
      <c r="B34" s="524" t="s">
        <v>146</v>
      </c>
      <c r="C34" s="524"/>
      <c r="D34" s="524"/>
      <c r="E34" s="534"/>
      <c r="F34" s="534"/>
      <c r="G34" s="535"/>
      <c r="H34" s="534"/>
    </row>
    <row r="35" spans="1:8">
      <c r="A35" s="523" t="s">
        <v>147</v>
      </c>
      <c r="B35" s="524" t="s">
        <v>148</v>
      </c>
      <c r="C35" s="524"/>
      <c r="D35" s="524"/>
      <c r="E35" s="534"/>
      <c r="F35" s="534"/>
      <c r="G35" s="535"/>
      <c r="H35" s="534"/>
    </row>
    <row r="36" spans="1:8">
      <c r="A36" s="523" t="s">
        <v>149</v>
      </c>
      <c r="B36" s="524" t="s">
        <v>172</v>
      </c>
      <c r="C36" s="524"/>
      <c r="D36" s="524"/>
      <c r="E36" s="534"/>
      <c r="F36" s="534"/>
      <c r="G36" s="535"/>
      <c r="H36" s="534"/>
    </row>
    <row r="37" spans="1:8">
      <c r="A37" s="523" t="s">
        <v>150</v>
      </c>
      <c r="B37" s="524" t="s">
        <v>151</v>
      </c>
      <c r="C37" s="524"/>
      <c r="D37" s="524"/>
      <c r="E37" s="534"/>
      <c r="F37" s="534"/>
      <c r="G37" s="535"/>
      <c r="H37" s="534"/>
    </row>
    <row r="38" spans="1:8">
      <c r="A38" s="523" t="s">
        <v>152</v>
      </c>
      <c r="B38" s="524" t="s">
        <v>153</v>
      </c>
      <c r="C38" s="524"/>
      <c r="D38" s="524"/>
      <c r="E38" s="534"/>
      <c r="F38" s="534"/>
      <c r="G38" s="535"/>
      <c r="H38" s="534"/>
    </row>
    <row r="39" spans="1:8">
      <c r="A39" s="523" t="s">
        <v>154</v>
      </c>
      <c r="B39" s="524" t="s">
        <v>167</v>
      </c>
      <c r="C39" s="524"/>
      <c r="D39" s="524"/>
      <c r="E39" s="534"/>
      <c r="F39" s="534"/>
      <c r="G39" s="535"/>
      <c r="H39" s="534"/>
    </row>
    <row r="40" spans="1:8" ht="36">
      <c r="A40" s="523" t="s">
        <v>155</v>
      </c>
      <c r="B40" s="524" t="s">
        <v>156</v>
      </c>
      <c r="C40" s="524"/>
      <c r="D40" s="524"/>
      <c r="E40" s="534"/>
      <c r="F40" s="534"/>
      <c r="G40" s="535"/>
      <c r="H40" s="534"/>
    </row>
    <row r="41" spans="1:8" ht="36">
      <c r="A41" s="523" t="s">
        <v>157</v>
      </c>
      <c r="B41" s="524" t="s">
        <v>158</v>
      </c>
      <c r="C41" s="524"/>
      <c r="D41" s="524"/>
      <c r="E41" s="534"/>
      <c r="F41" s="534"/>
      <c r="G41" s="535"/>
      <c r="H41" s="534"/>
    </row>
    <row r="42" spans="1:8">
      <c r="A42" s="523" t="s">
        <v>159</v>
      </c>
      <c r="B42" s="524" t="s">
        <v>160</v>
      </c>
      <c r="C42" s="524"/>
      <c r="D42" s="524"/>
      <c r="E42" s="534"/>
      <c r="F42" s="534"/>
      <c r="G42" s="535"/>
      <c r="H42" s="534"/>
    </row>
    <row r="43" spans="1:8" ht="24">
      <c r="A43" s="523" t="s">
        <v>161</v>
      </c>
      <c r="B43" s="524" t="s">
        <v>162</v>
      </c>
      <c r="C43" s="524"/>
      <c r="D43" s="524"/>
      <c r="E43" s="534"/>
      <c r="F43" s="534"/>
      <c r="G43" s="535"/>
      <c r="H43" s="534"/>
    </row>
    <row r="44" spans="1:8" ht="48">
      <c r="A44" s="523" t="s">
        <v>163</v>
      </c>
      <c r="B44" s="524" t="s">
        <v>164</v>
      </c>
      <c r="C44" s="524"/>
      <c r="D44" s="524"/>
      <c r="E44" s="534"/>
      <c r="F44" s="534"/>
      <c r="G44" s="535"/>
      <c r="H44" s="534"/>
    </row>
    <row r="45" spans="1:8" ht="48">
      <c r="A45" s="523" t="s">
        <v>165</v>
      </c>
      <c r="B45" s="524" t="s">
        <v>166</v>
      </c>
      <c r="C45" s="524"/>
      <c r="D45" s="524"/>
      <c r="E45" s="534"/>
      <c r="F45" s="534"/>
      <c r="G45" s="535"/>
      <c r="H45" s="534"/>
    </row>
    <row r="46" spans="1:8">
      <c r="A46" s="525" t="s">
        <v>245</v>
      </c>
      <c r="B46" s="526"/>
      <c r="C46" s="526"/>
      <c r="D46" s="526"/>
      <c r="E46" s="536"/>
      <c r="F46" s="536"/>
      <c r="G46" s="537"/>
      <c r="H46" s="536"/>
    </row>
    <row r="47" spans="1:8">
      <c r="A47" s="493" t="s">
        <v>240</v>
      </c>
      <c r="B47" s="538"/>
      <c r="C47" s="524"/>
      <c r="D47" s="524"/>
      <c r="E47" s="534"/>
      <c r="F47" s="534"/>
      <c r="G47" s="539"/>
      <c r="H47" s="534"/>
    </row>
    <row r="48" spans="1:8">
      <c r="A48" s="683" t="s">
        <v>144</v>
      </c>
      <c r="B48" s="683"/>
      <c r="C48" s="683"/>
      <c r="D48" s="683"/>
      <c r="E48" s="683"/>
      <c r="F48" s="683"/>
      <c r="G48" s="683"/>
      <c r="H48" s="683"/>
    </row>
    <row r="49" spans="1:8">
      <c r="A49" s="683" t="s">
        <v>330</v>
      </c>
      <c r="B49" s="683"/>
      <c r="C49" s="683"/>
      <c r="D49" s="683"/>
      <c r="E49" s="683"/>
      <c r="F49" s="683"/>
      <c r="G49" s="683"/>
      <c r="H49" s="683"/>
    </row>
    <row r="50" spans="1:8" ht="14.25">
      <c r="A50" s="102"/>
      <c r="B50" s="151"/>
      <c r="C50" s="151"/>
      <c r="D50" s="151"/>
      <c r="E50" s="149"/>
      <c r="F50" s="149"/>
      <c r="G50" s="150"/>
      <c r="H50" s="149"/>
    </row>
  </sheetData>
  <mergeCells count="7">
    <mergeCell ref="A49:H49"/>
    <mergeCell ref="A7:A8"/>
    <mergeCell ref="B7:B8"/>
    <mergeCell ref="C7:D7"/>
    <mergeCell ref="E7:F7"/>
    <mergeCell ref="G7:H7"/>
    <mergeCell ref="A48:H48"/>
  </mergeCells>
  <pageMargins left="0" right="0" top="0" bottom="0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activeCell="I5" sqref="I5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1842</v>
      </c>
      <c r="D5" s="218"/>
      <c r="E5" s="218"/>
      <c r="F5" s="218"/>
      <c r="G5" s="220"/>
      <c r="H5" s="105"/>
    </row>
    <row r="6" spans="1:8" ht="15.75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" thickTop="1">
      <c r="A9" s="278"/>
      <c r="B9" s="370" t="s">
        <v>1570</v>
      </c>
      <c r="C9" s="143"/>
      <c r="D9" s="143"/>
      <c r="E9" s="144"/>
      <c r="F9" s="144"/>
      <c r="G9" s="145"/>
      <c r="H9" s="144"/>
    </row>
    <row r="10" spans="1:8">
      <c r="A10" s="480" t="s">
        <v>2989</v>
      </c>
      <c r="B10" s="481" t="s">
        <v>2990</v>
      </c>
      <c r="C10" s="482">
        <v>1</v>
      </c>
      <c r="D10" s="482">
        <v>1</v>
      </c>
      <c r="E10" s="482">
        <v>0</v>
      </c>
      <c r="F10" s="482">
        <v>0</v>
      </c>
      <c r="G10" s="527">
        <f>C10+E10</f>
        <v>1</v>
      </c>
      <c r="H10" s="527">
        <f>D10+F10</f>
        <v>1</v>
      </c>
    </row>
    <row r="11" spans="1:8">
      <c r="A11" s="480" t="s">
        <v>2991</v>
      </c>
      <c r="B11" s="481" t="s">
        <v>2992</v>
      </c>
      <c r="C11" s="482">
        <v>9</v>
      </c>
      <c r="D11" s="482">
        <v>9</v>
      </c>
      <c r="E11" s="482">
        <v>4</v>
      </c>
      <c r="F11" s="482">
        <v>4</v>
      </c>
      <c r="G11" s="527">
        <f t="shared" ref="G11:G60" si="0">C11+E11</f>
        <v>13</v>
      </c>
      <c r="H11" s="527">
        <f t="shared" ref="H11:H60" si="1">D11+F11</f>
        <v>13</v>
      </c>
    </row>
    <row r="12" spans="1:8">
      <c r="A12" s="480" t="s">
        <v>2993</v>
      </c>
      <c r="B12" s="481" t="s">
        <v>2994</v>
      </c>
      <c r="C12" s="482">
        <v>9</v>
      </c>
      <c r="D12" s="482">
        <v>9</v>
      </c>
      <c r="E12" s="482">
        <v>4</v>
      </c>
      <c r="F12" s="482">
        <v>4</v>
      </c>
      <c r="G12" s="527">
        <f t="shared" si="0"/>
        <v>13</v>
      </c>
      <c r="H12" s="527">
        <f t="shared" si="1"/>
        <v>13</v>
      </c>
    </row>
    <row r="13" spans="1:8">
      <c r="A13" s="480" t="s">
        <v>2995</v>
      </c>
      <c r="B13" s="481" t="s">
        <v>2996</v>
      </c>
      <c r="C13" s="482">
        <v>0</v>
      </c>
      <c r="D13" s="482">
        <v>0</v>
      </c>
      <c r="E13" s="482">
        <v>153</v>
      </c>
      <c r="F13" s="482">
        <v>153</v>
      </c>
      <c r="G13" s="527">
        <f t="shared" si="0"/>
        <v>153</v>
      </c>
      <c r="H13" s="527">
        <f t="shared" si="1"/>
        <v>153</v>
      </c>
    </row>
    <row r="14" spans="1:8">
      <c r="A14" s="480" t="s">
        <v>2623</v>
      </c>
      <c r="B14" s="481" t="s">
        <v>2624</v>
      </c>
      <c r="C14" s="482">
        <v>1</v>
      </c>
      <c r="D14" s="482">
        <v>1</v>
      </c>
      <c r="E14" s="482">
        <v>320</v>
      </c>
      <c r="F14" s="482">
        <v>320</v>
      </c>
      <c r="G14" s="527">
        <f t="shared" si="0"/>
        <v>321</v>
      </c>
      <c r="H14" s="527">
        <f t="shared" si="1"/>
        <v>321</v>
      </c>
    </row>
    <row r="15" spans="1:8">
      <c r="A15" s="480" t="s">
        <v>2917</v>
      </c>
      <c r="B15" s="481" t="s">
        <v>2918</v>
      </c>
      <c r="C15" s="482">
        <v>0</v>
      </c>
      <c r="D15" s="482">
        <v>0</v>
      </c>
      <c r="E15" s="482">
        <v>4</v>
      </c>
      <c r="F15" s="482">
        <v>4</v>
      </c>
      <c r="G15" s="527">
        <f t="shared" si="0"/>
        <v>4</v>
      </c>
      <c r="H15" s="527">
        <f t="shared" si="1"/>
        <v>4</v>
      </c>
    </row>
    <row r="16" spans="1:8">
      <c r="A16" s="480" t="s">
        <v>2997</v>
      </c>
      <c r="B16" s="481" t="s">
        <v>2998</v>
      </c>
      <c r="C16" s="482">
        <v>0</v>
      </c>
      <c r="D16" s="482">
        <v>0</v>
      </c>
      <c r="E16" s="482">
        <v>8</v>
      </c>
      <c r="F16" s="482">
        <v>8</v>
      </c>
      <c r="G16" s="527">
        <f t="shared" si="0"/>
        <v>8</v>
      </c>
      <c r="H16" s="527">
        <f t="shared" si="1"/>
        <v>8</v>
      </c>
    </row>
    <row r="17" spans="1:8">
      <c r="A17" s="480" t="s">
        <v>2625</v>
      </c>
      <c r="B17" s="481" t="s">
        <v>2626</v>
      </c>
      <c r="C17" s="482">
        <v>4</v>
      </c>
      <c r="D17" s="482">
        <v>4</v>
      </c>
      <c r="E17" s="482">
        <v>471</v>
      </c>
      <c r="F17" s="482">
        <v>471</v>
      </c>
      <c r="G17" s="527">
        <f t="shared" si="0"/>
        <v>475</v>
      </c>
      <c r="H17" s="527">
        <f t="shared" si="1"/>
        <v>475</v>
      </c>
    </row>
    <row r="18" spans="1:8">
      <c r="A18" s="480" t="s">
        <v>2999</v>
      </c>
      <c r="B18" s="481" t="s">
        <v>3000</v>
      </c>
      <c r="C18" s="482">
        <v>0</v>
      </c>
      <c r="D18" s="482">
        <v>0</v>
      </c>
      <c r="E18" s="482">
        <v>1</v>
      </c>
      <c r="F18" s="482">
        <v>1</v>
      </c>
      <c r="G18" s="527">
        <f t="shared" si="0"/>
        <v>1</v>
      </c>
      <c r="H18" s="527">
        <f t="shared" si="1"/>
        <v>1</v>
      </c>
    </row>
    <row r="19" spans="1:8">
      <c r="A19" s="480" t="s">
        <v>2802</v>
      </c>
      <c r="B19" s="481" t="s">
        <v>2851</v>
      </c>
      <c r="C19" s="482">
        <v>0</v>
      </c>
      <c r="D19" s="482">
        <v>0</v>
      </c>
      <c r="E19" s="482">
        <v>21</v>
      </c>
      <c r="F19" s="482">
        <v>21</v>
      </c>
      <c r="G19" s="527">
        <f t="shared" si="0"/>
        <v>21</v>
      </c>
      <c r="H19" s="527">
        <f t="shared" si="1"/>
        <v>21</v>
      </c>
    </row>
    <row r="20" spans="1:8">
      <c r="A20" s="480" t="s">
        <v>2803</v>
      </c>
      <c r="B20" s="481" t="s">
        <v>2852</v>
      </c>
      <c r="C20" s="482">
        <v>0</v>
      </c>
      <c r="D20" s="482">
        <v>0</v>
      </c>
      <c r="E20" s="482">
        <v>16</v>
      </c>
      <c r="F20" s="482">
        <v>16</v>
      </c>
      <c r="G20" s="527">
        <f t="shared" si="0"/>
        <v>16</v>
      </c>
      <c r="H20" s="527">
        <f t="shared" si="1"/>
        <v>16</v>
      </c>
    </row>
    <row r="21" spans="1:8">
      <c r="A21" s="480" t="s">
        <v>3001</v>
      </c>
      <c r="B21" s="481" t="s">
        <v>3002</v>
      </c>
      <c r="C21" s="482">
        <v>0</v>
      </c>
      <c r="D21" s="482">
        <v>0</v>
      </c>
      <c r="E21" s="482">
        <v>14</v>
      </c>
      <c r="F21" s="482">
        <v>14</v>
      </c>
      <c r="G21" s="527">
        <f t="shared" si="0"/>
        <v>14</v>
      </c>
      <c r="H21" s="527">
        <f t="shared" si="1"/>
        <v>14</v>
      </c>
    </row>
    <row r="22" spans="1:8">
      <c r="A22" s="480" t="s">
        <v>2753</v>
      </c>
      <c r="B22" s="481" t="s">
        <v>2754</v>
      </c>
      <c r="C22" s="482">
        <v>880</v>
      </c>
      <c r="D22" s="482">
        <v>880</v>
      </c>
      <c r="E22" s="482">
        <v>477</v>
      </c>
      <c r="F22" s="482">
        <v>477</v>
      </c>
      <c r="G22" s="527">
        <f t="shared" si="0"/>
        <v>1357</v>
      </c>
      <c r="H22" s="527">
        <f t="shared" si="1"/>
        <v>1357</v>
      </c>
    </row>
    <row r="23" spans="1:8">
      <c r="A23" s="480" t="s">
        <v>3003</v>
      </c>
      <c r="B23" s="481" t="s">
        <v>3004</v>
      </c>
      <c r="C23" s="482">
        <v>877</v>
      </c>
      <c r="D23" s="482">
        <v>877</v>
      </c>
      <c r="E23" s="482">
        <v>263</v>
      </c>
      <c r="F23" s="482">
        <v>263</v>
      </c>
      <c r="G23" s="527">
        <f t="shared" si="0"/>
        <v>1140</v>
      </c>
      <c r="H23" s="527">
        <f t="shared" si="1"/>
        <v>1140</v>
      </c>
    </row>
    <row r="24" spans="1:8">
      <c r="A24" s="480" t="s">
        <v>3005</v>
      </c>
      <c r="B24" s="481" t="s">
        <v>3006</v>
      </c>
      <c r="C24" s="482">
        <v>879</v>
      </c>
      <c r="D24" s="482">
        <v>879</v>
      </c>
      <c r="E24" s="482">
        <v>391</v>
      </c>
      <c r="F24" s="482">
        <v>391</v>
      </c>
      <c r="G24" s="527">
        <f t="shared" si="0"/>
        <v>1270</v>
      </c>
      <c r="H24" s="527">
        <f t="shared" si="1"/>
        <v>1270</v>
      </c>
    </row>
    <row r="25" spans="1:8">
      <c r="A25" s="480" t="s">
        <v>3007</v>
      </c>
      <c r="B25" s="481" t="s">
        <v>3008</v>
      </c>
      <c r="C25" s="482">
        <v>880</v>
      </c>
      <c r="D25" s="482">
        <v>880</v>
      </c>
      <c r="E25" s="482">
        <v>394</v>
      </c>
      <c r="F25" s="482">
        <v>394</v>
      </c>
      <c r="G25" s="527">
        <f t="shared" si="0"/>
        <v>1274</v>
      </c>
      <c r="H25" s="527">
        <f t="shared" si="1"/>
        <v>1274</v>
      </c>
    </row>
    <row r="26" spans="1:8">
      <c r="A26" s="480" t="s">
        <v>3009</v>
      </c>
      <c r="B26" s="481" t="s">
        <v>3010</v>
      </c>
      <c r="C26" s="482">
        <v>876</v>
      </c>
      <c r="D26" s="482">
        <v>876</v>
      </c>
      <c r="E26" s="482">
        <v>256</v>
      </c>
      <c r="F26" s="482">
        <v>256</v>
      </c>
      <c r="G26" s="527">
        <f t="shared" si="0"/>
        <v>1132</v>
      </c>
      <c r="H26" s="527">
        <f t="shared" si="1"/>
        <v>1132</v>
      </c>
    </row>
    <row r="27" spans="1:8">
      <c r="A27" s="480" t="s">
        <v>3011</v>
      </c>
      <c r="B27" s="481" t="s">
        <v>3012</v>
      </c>
      <c r="C27" s="482">
        <v>881</v>
      </c>
      <c r="D27" s="482">
        <v>881</v>
      </c>
      <c r="E27" s="482">
        <v>375</v>
      </c>
      <c r="F27" s="482">
        <v>375</v>
      </c>
      <c r="G27" s="527">
        <f t="shared" si="0"/>
        <v>1256</v>
      </c>
      <c r="H27" s="527">
        <f t="shared" si="1"/>
        <v>1256</v>
      </c>
    </row>
    <row r="28" spans="1:8">
      <c r="A28" s="480" t="s">
        <v>2755</v>
      </c>
      <c r="B28" s="481" t="s">
        <v>2756</v>
      </c>
      <c r="C28" s="482">
        <v>881</v>
      </c>
      <c r="D28" s="482">
        <v>881</v>
      </c>
      <c r="E28" s="482">
        <v>352</v>
      </c>
      <c r="F28" s="482">
        <v>352</v>
      </c>
      <c r="G28" s="527">
        <f t="shared" si="0"/>
        <v>1233</v>
      </c>
      <c r="H28" s="527">
        <f t="shared" si="1"/>
        <v>1233</v>
      </c>
    </row>
    <row r="29" spans="1:8">
      <c r="A29" s="480" t="s">
        <v>3013</v>
      </c>
      <c r="B29" s="481" t="s">
        <v>3014</v>
      </c>
      <c r="C29" s="482">
        <v>881</v>
      </c>
      <c r="D29" s="482">
        <v>881</v>
      </c>
      <c r="E29" s="482">
        <v>251</v>
      </c>
      <c r="F29" s="482">
        <v>251</v>
      </c>
      <c r="G29" s="527">
        <f t="shared" si="0"/>
        <v>1132</v>
      </c>
      <c r="H29" s="527">
        <f t="shared" si="1"/>
        <v>1132</v>
      </c>
    </row>
    <row r="30" spans="1:8">
      <c r="A30" s="480" t="s">
        <v>3015</v>
      </c>
      <c r="B30" s="481" t="s">
        <v>3016</v>
      </c>
      <c r="C30" s="482">
        <v>875</v>
      </c>
      <c r="D30" s="482">
        <v>875</v>
      </c>
      <c r="E30" s="482">
        <v>249</v>
      </c>
      <c r="F30" s="482">
        <v>249</v>
      </c>
      <c r="G30" s="527">
        <f t="shared" si="0"/>
        <v>1124</v>
      </c>
      <c r="H30" s="527">
        <f t="shared" si="1"/>
        <v>1124</v>
      </c>
    </row>
    <row r="31" spans="1:8">
      <c r="A31" s="480" t="s">
        <v>2757</v>
      </c>
      <c r="B31" s="481" t="s">
        <v>2758</v>
      </c>
      <c r="C31" s="482">
        <v>843</v>
      </c>
      <c r="D31" s="482">
        <v>843</v>
      </c>
      <c r="E31" s="482">
        <v>278</v>
      </c>
      <c r="F31" s="482">
        <v>278</v>
      </c>
      <c r="G31" s="527">
        <f t="shared" si="0"/>
        <v>1121</v>
      </c>
      <c r="H31" s="527">
        <f t="shared" si="1"/>
        <v>1121</v>
      </c>
    </row>
    <row r="32" spans="1:8">
      <c r="A32" s="480" t="s">
        <v>2761</v>
      </c>
      <c r="B32" s="481" t="s">
        <v>2762</v>
      </c>
      <c r="C32" s="482">
        <v>4</v>
      </c>
      <c r="D32" s="482">
        <v>4</v>
      </c>
      <c r="E32" s="482">
        <v>12</v>
      </c>
      <c r="F32" s="482">
        <v>12</v>
      </c>
      <c r="G32" s="527">
        <f t="shared" si="0"/>
        <v>16</v>
      </c>
      <c r="H32" s="527">
        <f t="shared" si="1"/>
        <v>16</v>
      </c>
    </row>
    <row r="33" spans="1:8">
      <c r="A33" s="480" t="s">
        <v>3017</v>
      </c>
      <c r="B33" s="481" t="s">
        <v>3018</v>
      </c>
      <c r="C33" s="482">
        <v>0</v>
      </c>
      <c r="D33" s="482">
        <v>0</v>
      </c>
      <c r="E33" s="482">
        <v>1</v>
      </c>
      <c r="F33" s="482">
        <v>1</v>
      </c>
      <c r="G33" s="527">
        <f t="shared" si="0"/>
        <v>1</v>
      </c>
      <c r="H33" s="527">
        <f t="shared" si="1"/>
        <v>1</v>
      </c>
    </row>
    <row r="34" spans="1:8">
      <c r="A34" s="480" t="s">
        <v>2765</v>
      </c>
      <c r="B34" s="481" t="s">
        <v>2766</v>
      </c>
      <c r="C34" s="482">
        <v>10</v>
      </c>
      <c r="D34" s="482">
        <v>10</v>
      </c>
      <c r="E34" s="482">
        <v>22</v>
      </c>
      <c r="F34" s="482">
        <v>22</v>
      </c>
      <c r="G34" s="527">
        <f t="shared" si="0"/>
        <v>32</v>
      </c>
      <c r="H34" s="527">
        <f t="shared" si="1"/>
        <v>32</v>
      </c>
    </row>
    <row r="35" spans="1:8">
      <c r="A35" s="480" t="s">
        <v>3019</v>
      </c>
      <c r="B35" s="481" t="s">
        <v>3020</v>
      </c>
      <c r="C35" s="482">
        <v>0</v>
      </c>
      <c r="D35" s="482">
        <v>0</v>
      </c>
      <c r="E35" s="482">
        <v>1</v>
      </c>
      <c r="F35" s="482">
        <v>1</v>
      </c>
      <c r="G35" s="527">
        <f t="shared" si="0"/>
        <v>1</v>
      </c>
      <c r="H35" s="527">
        <f t="shared" si="1"/>
        <v>1</v>
      </c>
    </row>
    <row r="36" spans="1:8">
      <c r="A36" s="480" t="s">
        <v>3021</v>
      </c>
      <c r="B36" s="481" t="s">
        <v>3022</v>
      </c>
      <c r="C36" s="482">
        <v>3</v>
      </c>
      <c r="D36" s="482">
        <v>3</v>
      </c>
      <c r="E36" s="482">
        <v>13</v>
      </c>
      <c r="F36" s="482">
        <v>13</v>
      </c>
      <c r="G36" s="527">
        <f t="shared" si="0"/>
        <v>16</v>
      </c>
      <c r="H36" s="527">
        <f t="shared" si="1"/>
        <v>16</v>
      </c>
    </row>
    <row r="37" spans="1:8">
      <c r="A37" s="480" t="s">
        <v>3023</v>
      </c>
      <c r="B37" s="481" t="s">
        <v>3024</v>
      </c>
      <c r="C37" s="482">
        <v>2</v>
      </c>
      <c r="D37" s="482">
        <v>2</v>
      </c>
      <c r="E37" s="482">
        <v>7</v>
      </c>
      <c r="F37" s="482">
        <v>7</v>
      </c>
      <c r="G37" s="527">
        <f t="shared" si="0"/>
        <v>9</v>
      </c>
      <c r="H37" s="527">
        <f t="shared" si="1"/>
        <v>9</v>
      </c>
    </row>
    <row r="38" spans="1:8">
      <c r="A38" s="480" t="s">
        <v>2769</v>
      </c>
      <c r="B38" s="481" t="s">
        <v>2770</v>
      </c>
      <c r="C38" s="482">
        <v>0</v>
      </c>
      <c r="D38" s="482">
        <v>0</v>
      </c>
      <c r="E38" s="482">
        <v>17</v>
      </c>
      <c r="F38" s="482">
        <v>17</v>
      </c>
      <c r="G38" s="527">
        <f t="shared" si="0"/>
        <v>17</v>
      </c>
      <c r="H38" s="527">
        <f t="shared" si="1"/>
        <v>17</v>
      </c>
    </row>
    <row r="39" spans="1:8">
      <c r="A39" s="480" t="s">
        <v>3025</v>
      </c>
      <c r="B39" s="481" t="s">
        <v>3026</v>
      </c>
      <c r="C39" s="482">
        <v>0</v>
      </c>
      <c r="D39" s="482">
        <v>0</v>
      </c>
      <c r="E39" s="482">
        <v>1</v>
      </c>
      <c r="F39" s="482">
        <v>1</v>
      </c>
      <c r="G39" s="527">
        <f t="shared" si="0"/>
        <v>1</v>
      </c>
      <c r="H39" s="527">
        <f t="shared" si="1"/>
        <v>1</v>
      </c>
    </row>
    <row r="40" spans="1:8">
      <c r="A40" s="480" t="s">
        <v>3027</v>
      </c>
      <c r="B40" s="481" t="s">
        <v>3028</v>
      </c>
      <c r="C40" s="482">
        <v>0</v>
      </c>
      <c r="D40" s="482">
        <v>0</v>
      </c>
      <c r="E40" s="482">
        <v>2</v>
      </c>
      <c r="F40" s="482">
        <v>2</v>
      </c>
      <c r="G40" s="527">
        <f t="shared" si="0"/>
        <v>2</v>
      </c>
      <c r="H40" s="527">
        <f t="shared" si="1"/>
        <v>2</v>
      </c>
    </row>
    <row r="41" spans="1:8">
      <c r="A41" s="480" t="s">
        <v>3029</v>
      </c>
      <c r="B41" s="481" t="s">
        <v>3030</v>
      </c>
      <c r="C41" s="482">
        <v>0</v>
      </c>
      <c r="D41" s="482">
        <v>0</v>
      </c>
      <c r="E41" s="482">
        <v>1</v>
      </c>
      <c r="F41" s="482">
        <v>1</v>
      </c>
      <c r="G41" s="527">
        <f t="shared" si="0"/>
        <v>1</v>
      </c>
      <c r="H41" s="527">
        <f t="shared" si="1"/>
        <v>1</v>
      </c>
    </row>
    <row r="42" spans="1:8">
      <c r="A42" s="480" t="s">
        <v>3031</v>
      </c>
      <c r="B42" s="481" t="s">
        <v>3032</v>
      </c>
      <c r="C42" s="482">
        <v>0</v>
      </c>
      <c r="D42" s="482">
        <v>0</v>
      </c>
      <c r="E42" s="482">
        <v>2</v>
      </c>
      <c r="F42" s="482">
        <v>2</v>
      </c>
      <c r="G42" s="527">
        <f t="shared" si="0"/>
        <v>2</v>
      </c>
      <c r="H42" s="527">
        <f t="shared" si="1"/>
        <v>2</v>
      </c>
    </row>
    <row r="43" spans="1:8">
      <c r="A43" s="480" t="s">
        <v>2927</v>
      </c>
      <c r="B43" s="481" t="s">
        <v>2928</v>
      </c>
      <c r="C43" s="482">
        <v>0</v>
      </c>
      <c r="D43" s="482">
        <v>0</v>
      </c>
      <c r="E43" s="482">
        <v>4</v>
      </c>
      <c r="F43" s="482">
        <v>4</v>
      </c>
      <c r="G43" s="527">
        <f t="shared" si="0"/>
        <v>4</v>
      </c>
      <c r="H43" s="527">
        <f t="shared" si="1"/>
        <v>4</v>
      </c>
    </row>
    <row r="44" spans="1:8">
      <c r="A44" s="480" t="s">
        <v>2929</v>
      </c>
      <c r="B44" s="481" t="s">
        <v>2930</v>
      </c>
      <c r="C44" s="482">
        <v>1</v>
      </c>
      <c r="D44" s="482">
        <v>1</v>
      </c>
      <c r="E44" s="482">
        <v>2</v>
      </c>
      <c r="F44" s="482">
        <v>2</v>
      </c>
      <c r="G44" s="527">
        <f t="shared" si="0"/>
        <v>3</v>
      </c>
      <c r="H44" s="527">
        <f t="shared" si="1"/>
        <v>3</v>
      </c>
    </row>
    <row r="45" spans="1:8">
      <c r="A45" s="480" t="s">
        <v>3033</v>
      </c>
      <c r="B45" s="481" t="s">
        <v>3034</v>
      </c>
      <c r="C45" s="482">
        <v>0</v>
      </c>
      <c r="D45" s="482">
        <v>0</v>
      </c>
      <c r="E45" s="482">
        <v>57</v>
      </c>
      <c r="F45" s="482">
        <v>57</v>
      </c>
      <c r="G45" s="527">
        <f t="shared" si="0"/>
        <v>57</v>
      </c>
      <c r="H45" s="527">
        <f t="shared" si="1"/>
        <v>57</v>
      </c>
    </row>
    <row r="46" spans="1:8">
      <c r="A46" s="480" t="s">
        <v>2979</v>
      </c>
      <c r="B46" s="481" t="s">
        <v>2980</v>
      </c>
      <c r="C46" s="482">
        <v>4</v>
      </c>
      <c r="D46" s="482">
        <v>4</v>
      </c>
      <c r="E46" s="482">
        <v>50</v>
      </c>
      <c r="F46" s="482">
        <v>50</v>
      </c>
      <c r="G46" s="527">
        <f t="shared" si="0"/>
        <v>54</v>
      </c>
      <c r="H46" s="527">
        <f t="shared" si="1"/>
        <v>54</v>
      </c>
    </row>
    <row r="47" spans="1:8">
      <c r="A47" s="480" t="s">
        <v>2961</v>
      </c>
      <c r="B47" s="481" t="s">
        <v>2962</v>
      </c>
      <c r="C47" s="482">
        <v>10</v>
      </c>
      <c r="D47" s="482">
        <v>10</v>
      </c>
      <c r="E47" s="482">
        <v>95</v>
      </c>
      <c r="F47" s="482">
        <v>95</v>
      </c>
      <c r="G47" s="527">
        <f t="shared" si="0"/>
        <v>105</v>
      </c>
      <c r="H47" s="527">
        <f t="shared" si="1"/>
        <v>105</v>
      </c>
    </row>
    <row r="48" spans="1:8">
      <c r="A48" s="480" t="s">
        <v>3035</v>
      </c>
      <c r="B48" s="481" t="s">
        <v>3036</v>
      </c>
      <c r="C48" s="482">
        <v>2</v>
      </c>
      <c r="D48" s="482">
        <v>2</v>
      </c>
      <c r="E48" s="482">
        <v>11</v>
      </c>
      <c r="F48" s="482">
        <v>11</v>
      </c>
      <c r="G48" s="527">
        <f t="shared" si="0"/>
        <v>13</v>
      </c>
      <c r="H48" s="527">
        <f t="shared" si="1"/>
        <v>13</v>
      </c>
    </row>
    <row r="49" spans="1:8">
      <c r="A49" s="480" t="s">
        <v>3037</v>
      </c>
      <c r="B49" s="481" t="s">
        <v>3038</v>
      </c>
      <c r="C49" s="482">
        <v>0</v>
      </c>
      <c r="D49" s="482">
        <v>0</v>
      </c>
      <c r="E49" s="482">
        <v>1</v>
      </c>
      <c r="F49" s="482">
        <v>1</v>
      </c>
      <c r="G49" s="527">
        <f t="shared" si="0"/>
        <v>1</v>
      </c>
      <c r="H49" s="527">
        <f t="shared" si="1"/>
        <v>1</v>
      </c>
    </row>
    <row r="50" spans="1:8">
      <c r="A50" s="480" t="s">
        <v>2829</v>
      </c>
      <c r="B50" s="481" t="s">
        <v>2878</v>
      </c>
      <c r="C50" s="482">
        <v>2</v>
      </c>
      <c r="D50" s="482">
        <v>2</v>
      </c>
      <c r="E50" s="482">
        <v>15</v>
      </c>
      <c r="F50" s="482">
        <v>15</v>
      </c>
      <c r="G50" s="527">
        <f t="shared" si="0"/>
        <v>17</v>
      </c>
      <c r="H50" s="527">
        <f t="shared" si="1"/>
        <v>17</v>
      </c>
    </row>
    <row r="51" spans="1:8">
      <c r="A51" s="480" t="s">
        <v>2981</v>
      </c>
      <c r="B51" s="481" t="s">
        <v>2982</v>
      </c>
      <c r="C51" s="482">
        <v>0</v>
      </c>
      <c r="D51" s="482">
        <v>0</v>
      </c>
      <c r="E51" s="482">
        <v>10</v>
      </c>
      <c r="F51" s="482">
        <v>10</v>
      </c>
      <c r="G51" s="527">
        <f t="shared" si="0"/>
        <v>10</v>
      </c>
      <c r="H51" s="527">
        <f t="shared" si="1"/>
        <v>10</v>
      </c>
    </row>
    <row r="52" spans="1:8">
      <c r="A52" s="480" t="s">
        <v>2832</v>
      </c>
      <c r="B52" s="481" t="s">
        <v>2881</v>
      </c>
      <c r="C52" s="482">
        <v>1</v>
      </c>
      <c r="D52" s="482">
        <v>1</v>
      </c>
      <c r="E52" s="482">
        <v>327</v>
      </c>
      <c r="F52" s="482">
        <v>327</v>
      </c>
      <c r="G52" s="527">
        <f t="shared" si="0"/>
        <v>328</v>
      </c>
      <c r="H52" s="527">
        <f t="shared" si="1"/>
        <v>328</v>
      </c>
    </row>
    <row r="53" spans="1:8">
      <c r="A53" s="480" t="s">
        <v>3039</v>
      </c>
      <c r="B53" s="481" t="s">
        <v>3040</v>
      </c>
      <c r="C53" s="482">
        <v>0</v>
      </c>
      <c r="D53" s="482">
        <v>0</v>
      </c>
      <c r="E53" s="482">
        <v>5</v>
      </c>
      <c r="F53" s="482">
        <v>5</v>
      </c>
      <c r="G53" s="527">
        <f t="shared" si="0"/>
        <v>5</v>
      </c>
      <c r="H53" s="527">
        <f t="shared" si="1"/>
        <v>5</v>
      </c>
    </row>
    <row r="54" spans="1:8">
      <c r="A54" s="480" t="s">
        <v>2834</v>
      </c>
      <c r="B54" s="481" t="s">
        <v>2883</v>
      </c>
      <c r="C54" s="482">
        <v>0</v>
      </c>
      <c r="D54" s="482">
        <v>0</v>
      </c>
      <c r="E54" s="482">
        <v>740</v>
      </c>
      <c r="F54" s="482">
        <v>740</v>
      </c>
      <c r="G54" s="527">
        <f t="shared" si="0"/>
        <v>740</v>
      </c>
      <c r="H54" s="527">
        <f t="shared" si="1"/>
        <v>740</v>
      </c>
    </row>
    <row r="55" spans="1:8">
      <c r="A55" s="480" t="s">
        <v>2783</v>
      </c>
      <c r="B55" s="481" t="s">
        <v>2784</v>
      </c>
      <c r="C55" s="482">
        <v>19</v>
      </c>
      <c r="D55" s="482">
        <v>19</v>
      </c>
      <c r="E55" s="482">
        <v>1570</v>
      </c>
      <c r="F55" s="482">
        <v>1570</v>
      </c>
      <c r="G55" s="527">
        <f t="shared" si="0"/>
        <v>1589</v>
      </c>
      <c r="H55" s="527">
        <f t="shared" si="1"/>
        <v>1589</v>
      </c>
    </row>
    <row r="56" spans="1:8">
      <c r="A56" s="480" t="s">
        <v>2785</v>
      </c>
      <c r="B56" s="481" t="s">
        <v>2786</v>
      </c>
      <c r="C56" s="482">
        <v>12</v>
      </c>
      <c r="D56" s="482">
        <v>12</v>
      </c>
      <c r="E56" s="482">
        <v>2030</v>
      </c>
      <c r="F56" s="482">
        <v>2030</v>
      </c>
      <c r="G56" s="527">
        <f t="shared" si="0"/>
        <v>2042</v>
      </c>
      <c r="H56" s="527">
        <f t="shared" si="1"/>
        <v>2042</v>
      </c>
    </row>
    <row r="57" spans="1:8">
      <c r="A57" s="480" t="s">
        <v>2983</v>
      </c>
      <c r="B57" s="481" t="s">
        <v>2984</v>
      </c>
      <c r="C57" s="482">
        <v>0</v>
      </c>
      <c r="D57" s="482">
        <v>0</v>
      </c>
      <c r="E57" s="482">
        <v>34</v>
      </c>
      <c r="F57" s="482">
        <v>34</v>
      </c>
      <c r="G57" s="527">
        <f t="shared" si="0"/>
        <v>34</v>
      </c>
      <c r="H57" s="527">
        <f t="shared" si="1"/>
        <v>34</v>
      </c>
    </row>
    <row r="58" spans="1:8">
      <c r="A58" s="480" t="s">
        <v>3041</v>
      </c>
      <c r="B58" s="481" t="s">
        <v>3042</v>
      </c>
      <c r="C58" s="482">
        <v>0</v>
      </c>
      <c r="D58" s="482">
        <v>0</v>
      </c>
      <c r="E58" s="482">
        <v>29</v>
      </c>
      <c r="F58" s="482">
        <v>29</v>
      </c>
      <c r="G58" s="527">
        <f t="shared" si="0"/>
        <v>29</v>
      </c>
      <c r="H58" s="527">
        <f t="shared" si="1"/>
        <v>29</v>
      </c>
    </row>
    <row r="59" spans="1:8">
      <c r="A59" s="480" t="s">
        <v>2987</v>
      </c>
      <c r="B59" s="481" t="s">
        <v>2988</v>
      </c>
      <c r="C59" s="482">
        <v>0</v>
      </c>
      <c r="D59" s="482">
        <v>0</v>
      </c>
      <c r="E59" s="482">
        <v>683</v>
      </c>
      <c r="F59" s="482">
        <v>683</v>
      </c>
      <c r="G59" s="527">
        <f t="shared" si="0"/>
        <v>683</v>
      </c>
      <c r="H59" s="527">
        <f t="shared" si="1"/>
        <v>683</v>
      </c>
    </row>
    <row r="60" spans="1:8">
      <c r="A60" s="505"/>
      <c r="B60" s="505"/>
      <c r="C60" s="540">
        <f>SUM(C10:C59)</f>
        <v>8847</v>
      </c>
      <c r="D60" s="540">
        <f>SUM(D10:D59)</f>
        <v>8847</v>
      </c>
      <c r="E60" s="540">
        <f>SUM(E10:E59)</f>
        <v>10044</v>
      </c>
      <c r="F60" s="540">
        <f>SUM(F10:F59)</f>
        <v>10044</v>
      </c>
      <c r="G60" s="529">
        <f t="shared" si="0"/>
        <v>18891</v>
      </c>
      <c r="H60" s="529">
        <f t="shared" si="1"/>
        <v>18891</v>
      </c>
    </row>
  </sheetData>
  <mergeCells count="5"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3"/>
  <sheetViews>
    <sheetView view="pageBreakPreview" topLeftCell="A10" zoomScaleSheetLayoutView="100" workbookViewId="0">
      <selection activeCell="M18" sqref="M18"/>
    </sheetView>
  </sheetViews>
  <sheetFormatPr defaultRowHeight="15.75"/>
  <cols>
    <col min="1" max="1" width="21.42578125" style="16" customWidth="1"/>
    <col min="2" max="2" width="6.140625" style="16" customWidth="1"/>
    <col min="3" max="3" width="5.7109375" style="16" customWidth="1"/>
    <col min="4" max="11" width="4" style="16" customWidth="1"/>
    <col min="12" max="14" width="4" style="18" customWidth="1"/>
    <col min="15" max="15" width="4" style="43" customWidth="1"/>
    <col min="16" max="17" width="4" style="16" customWidth="1"/>
    <col min="18" max="19" width="4" style="18" customWidth="1"/>
    <col min="20" max="20" width="4" style="43" customWidth="1"/>
    <col min="21" max="22" width="4" style="16" customWidth="1"/>
    <col min="23" max="23" width="4" style="19" customWidth="1"/>
    <col min="24" max="30" width="4" style="16" customWidth="1"/>
    <col min="31" max="31" width="4.140625" style="16" customWidth="1"/>
    <col min="32" max="32" width="4" style="16" customWidth="1"/>
    <col min="33" max="16384" width="9.140625" style="16"/>
  </cols>
  <sheetData>
    <row r="1" spans="1:32" ht="15.75" customHeight="1">
      <c r="A1" s="211"/>
      <c r="B1" s="212" t="s">
        <v>194</v>
      </c>
      <c r="C1" s="315" t="s">
        <v>3989</v>
      </c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7"/>
    </row>
    <row r="2" spans="1:32" ht="15.75" customHeight="1">
      <c r="A2" s="211"/>
      <c r="B2" s="212" t="s">
        <v>195</v>
      </c>
      <c r="C2" s="631" t="s">
        <v>3990</v>
      </c>
      <c r="D2" s="632"/>
      <c r="E2" s="632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7"/>
    </row>
    <row r="3" spans="1:32">
      <c r="A3" s="211"/>
      <c r="B3" s="212" t="s">
        <v>197</v>
      </c>
      <c r="C3" s="315" t="s">
        <v>1568</v>
      </c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7"/>
    </row>
    <row r="4" spans="1:32">
      <c r="A4" s="211"/>
      <c r="B4" s="212" t="s">
        <v>196</v>
      </c>
      <c r="C4" s="214" t="s">
        <v>326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6"/>
    </row>
    <row r="5" spans="1:32" ht="12.75" customHeight="1">
      <c r="A5" s="68"/>
      <c r="C5" s="67"/>
      <c r="D5" s="29"/>
      <c r="E5" s="29"/>
      <c r="F5" s="29"/>
      <c r="G5" s="29"/>
      <c r="H5" s="29"/>
      <c r="I5" s="29"/>
      <c r="J5" s="29"/>
    </row>
    <row r="6" spans="1:32" s="58" customFormat="1" ht="34.5" customHeight="1">
      <c r="A6" s="626" t="s">
        <v>55</v>
      </c>
      <c r="B6" s="627" t="s">
        <v>3991</v>
      </c>
      <c r="C6" s="627" t="s">
        <v>3992</v>
      </c>
      <c r="D6" s="627" t="s">
        <v>358</v>
      </c>
      <c r="E6" s="629" t="s">
        <v>56</v>
      </c>
      <c r="F6" s="629"/>
      <c r="G6" s="629"/>
      <c r="H6" s="629"/>
      <c r="I6" s="626" t="s">
        <v>205</v>
      </c>
      <c r="J6" s="626"/>
      <c r="K6" s="626"/>
      <c r="L6" s="626"/>
      <c r="M6" s="626"/>
      <c r="N6" s="626"/>
      <c r="O6" s="626"/>
      <c r="P6" s="626"/>
      <c r="Q6" s="626"/>
      <c r="R6" s="626"/>
      <c r="S6" s="626"/>
      <c r="T6" s="626"/>
      <c r="U6" s="626"/>
      <c r="V6" s="626"/>
      <c r="W6" s="626"/>
      <c r="X6" s="626"/>
      <c r="Y6" s="626"/>
      <c r="Z6" s="626"/>
      <c r="AA6" s="626"/>
      <c r="AB6" s="626"/>
      <c r="AC6" s="626"/>
      <c r="AD6" s="629" t="s">
        <v>202</v>
      </c>
      <c r="AE6" s="629"/>
      <c r="AF6" s="629"/>
    </row>
    <row r="7" spans="1:32" s="29" customFormat="1" ht="47.25" customHeight="1">
      <c r="A7" s="626"/>
      <c r="B7" s="627"/>
      <c r="C7" s="627"/>
      <c r="D7" s="627"/>
      <c r="E7" s="627" t="s">
        <v>121</v>
      </c>
      <c r="F7" s="627" t="s">
        <v>21</v>
      </c>
      <c r="G7" s="627" t="s">
        <v>22</v>
      </c>
      <c r="H7" s="630" t="s">
        <v>2</v>
      </c>
      <c r="I7" s="627" t="s">
        <v>211</v>
      </c>
      <c r="J7" s="627" t="s">
        <v>198</v>
      </c>
      <c r="K7" s="627" t="s">
        <v>199</v>
      </c>
      <c r="L7" s="628" t="s">
        <v>122</v>
      </c>
      <c r="M7" s="628"/>
      <c r="N7" s="628"/>
      <c r="O7" s="628"/>
      <c r="P7" s="628"/>
      <c r="Q7" s="627" t="s">
        <v>123</v>
      </c>
      <c r="R7" s="627" t="s">
        <v>200</v>
      </c>
      <c r="S7" s="629" t="s">
        <v>124</v>
      </c>
      <c r="T7" s="629"/>
      <c r="U7" s="629"/>
      <c r="V7" s="629"/>
      <c r="W7" s="629"/>
      <c r="X7" s="629"/>
      <c r="Y7" s="627" t="s">
        <v>125</v>
      </c>
      <c r="Z7" s="627" t="s">
        <v>138</v>
      </c>
      <c r="AA7" s="627" t="s">
        <v>126</v>
      </c>
      <c r="AB7" s="627" t="s">
        <v>57</v>
      </c>
      <c r="AC7" s="627" t="s">
        <v>127</v>
      </c>
      <c r="AD7" s="629"/>
      <c r="AE7" s="629"/>
      <c r="AF7" s="629"/>
    </row>
    <row r="8" spans="1:32" s="29" customFormat="1" ht="87" customHeight="1">
      <c r="A8" s="626"/>
      <c r="B8" s="627"/>
      <c r="C8" s="627"/>
      <c r="D8" s="627"/>
      <c r="E8" s="627"/>
      <c r="F8" s="627"/>
      <c r="G8" s="627"/>
      <c r="H8" s="630"/>
      <c r="I8" s="627"/>
      <c r="J8" s="627"/>
      <c r="K8" s="627"/>
      <c r="L8" s="543" t="s">
        <v>121</v>
      </c>
      <c r="M8" s="543" t="s">
        <v>21</v>
      </c>
      <c r="N8" s="543" t="s">
        <v>22</v>
      </c>
      <c r="O8" s="543" t="s">
        <v>57</v>
      </c>
      <c r="P8" s="544" t="s">
        <v>212</v>
      </c>
      <c r="Q8" s="627"/>
      <c r="R8" s="627"/>
      <c r="S8" s="543" t="s">
        <v>23</v>
      </c>
      <c r="T8" s="543" t="s">
        <v>21</v>
      </c>
      <c r="U8" s="543" t="s">
        <v>128</v>
      </c>
      <c r="V8" s="544" t="s">
        <v>129</v>
      </c>
      <c r="W8" s="544" t="s">
        <v>130</v>
      </c>
      <c r="X8" s="544" t="s">
        <v>201</v>
      </c>
      <c r="Y8" s="627"/>
      <c r="Z8" s="627"/>
      <c r="AA8" s="627"/>
      <c r="AB8" s="627"/>
      <c r="AC8" s="627"/>
      <c r="AD8" s="543" t="s">
        <v>24</v>
      </c>
      <c r="AE8" s="543" t="s">
        <v>25</v>
      </c>
      <c r="AF8" s="543" t="s">
        <v>26</v>
      </c>
    </row>
    <row r="9" spans="1:32" s="44" customFormat="1" ht="24">
      <c r="A9" s="69" t="s">
        <v>3976</v>
      </c>
      <c r="B9" s="568">
        <v>2166</v>
      </c>
      <c r="C9" s="568">
        <v>17148</v>
      </c>
      <c r="D9" s="69">
        <f>C9/H9/3.65</f>
        <v>78.301369863013704</v>
      </c>
      <c r="E9" s="70">
        <v>54</v>
      </c>
      <c r="F9" s="70">
        <v>6</v>
      </c>
      <c r="G9" s="71"/>
      <c r="H9" s="77">
        <f>SUM(E9:G9)</f>
        <v>60</v>
      </c>
      <c r="I9" s="72">
        <v>8</v>
      </c>
      <c r="J9" s="72">
        <v>3</v>
      </c>
      <c r="K9" s="72">
        <v>5</v>
      </c>
      <c r="L9" s="71">
        <v>10</v>
      </c>
      <c r="M9" s="71">
        <v>2</v>
      </c>
      <c r="N9" s="71"/>
      <c r="O9" s="71">
        <v>1</v>
      </c>
      <c r="P9" s="74">
        <f>SUM(L9:O9)</f>
        <v>13</v>
      </c>
      <c r="Q9" s="256">
        <f>I9-P9</f>
        <v>-5</v>
      </c>
      <c r="R9" s="72">
        <v>38</v>
      </c>
      <c r="S9" s="73">
        <v>27</v>
      </c>
      <c r="T9" s="71">
        <v>12</v>
      </c>
      <c r="U9" s="71"/>
      <c r="V9" s="71">
        <v>4</v>
      </c>
      <c r="W9" s="71">
        <v>2</v>
      </c>
      <c r="X9" s="74">
        <f>SUM(S9:W9)</f>
        <v>45</v>
      </c>
      <c r="Y9" s="256">
        <f>R9-X9</f>
        <v>-7</v>
      </c>
      <c r="Z9" s="72"/>
      <c r="AA9" s="70"/>
      <c r="AB9" s="70"/>
      <c r="AC9" s="257">
        <f t="shared" ref="AC9:AC22" si="0">Z9-(AA9+AB9)</f>
        <v>0</v>
      </c>
      <c r="AD9" s="72"/>
      <c r="AE9" s="72"/>
      <c r="AF9" s="72"/>
    </row>
    <row r="10" spans="1:32" s="44" customFormat="1" ht="24">
      <c r="A10" s="69" t="s">
        <v>3977</v>
      </c>
      <c r="B10" s="568">
        <v>321</v>
      </c>
      <c r="C10" s="568">
        <v>3892</v>
      </c>
      <c r="D10" s="69">
        <f t="shared" ref="D10:D21" si="1">C10/H10/3.65</f>
        <v>59.238964992389654</v>
      </c>
      <c r="E10" s="70">
        <v>18</v>
      </c>
      <c r="F10" s="70"/>
      <c r="G10" s="70"/>
      <c r="H10" s="77">
        <f t="shared" ref="H10:H22" si="2">SUM(E10:G10)</f>
        <v>18</v>
      </c>
      <c r="I10" s="72">
        <v>3</v>
      </c>
      <c r="J10" s="72">
        <v>0</v>
      </c>
      <c r="K10" s="72">
        <v>3</v>
      </c>
      <c r="L10" s="71">
        <v>3</v>
      </c>
      <c r="M10" s="71"/>
      <c r="N10" s="71"/>
      <c r="O10" s="71">
        <v>1</v>
      </c>
      <c r="P10" s="74">
        <f t="shared" ref="P10:P22" si="3">SUM(L10:O10)</f>
        <v>4</v>
      </c>
      <c r="Q10" s="256">
        <f t="shared" ref="Q10:Q21" si="4">I10-P10</f>
        <v>-1</v>
      </c>
      <c r="R10" s="72">
        <v>10</v>
      </c>
      <c r="S10" s="73">
        <v>8</v>
      </c>
      <c r="T10" s="71"/>
      <c r="U10" s="71"/>
      <c r="V10" s="71">
        <v>1</v>
      </c>
      <c r="W10" s="71">
        <v>1</v>
      </c>
      <c r="X10" s="74">
        <f t="shared" ref="X10:X22" si="5">SUM(S10:W10)</f>
        <v>10</v>
      </c>
      <c r="Y10" s="256">
        <f t="shared" ref="Y10:Y22" si="6">R10-X10</f>
        <v>0</v>
      </c>
      <c r="Z10" s="72"/>
      <c r="AA10" s="70"/>
      <c r="AB10" s="70"/>
      <c r="AC10" s="257">
        <f t="shared" si="0"/>
        <v>0</v>
      </c>
      <c r="AD10" s="72"/>
      <c r="AE10" s="72"/>
      <c r="AF10" s="72"/>
    </row>
    <row r="11" spans="1:32" s="44" customFormat="1">
      <c r="A11" s="69" t="s">
        <v>3978</v>
      </c>
      <c r="B11" s="568">
        <v>1280</v>
      </c>
      <c r="C11" s="568">
        <v>8108</v>
      </c>
      <c r="D11" s="69">
        <f t="shared" si="1"/>
        <v>51.659764256132526</v>
      </c>
      <c r="E11" s="70">
        <v>37</v>
      </c>
      <c r="F11" s="70">
        <v>6</v>
      </c>
      <c r="G11" s="70"/>
      <c r="H11" s="77">
        <f t="shared" si="2"/>
        <v>43</v>
      </c>
      <c r="I11" s="72">
        <v>8</v>
      </c>
      <c r="J11" s="72">
        <v>2</v>
      </c>
      <c r="K11" s="72">
        <v>6</v>
      </c>
      <c r="L11" s="71">
        <v>7</v>
      </c>
      <c r="M11" s="71">
        <v>2</v>
      </c>
      <c r="N11" s="71"/>
      <c r="O11" s="71"/>
      <c r="P11" s="74">
        <f t="shared" si="3"/>
        <v>9</v>
      </c>
      <c r="Q11" s="256">
        <f t="shared" si="4"/>
        <v>-1</v>
      </c>
      <c r="R11" s="72">
        <v>35</v>
      </c>
      <c r="S11" s="73">
        <v>19</v>
      </c>
      <c r="T11" s="71">
        <v>12</v>
      </c>
      <c r="U11" s="71"/>
      <c r="V11" s="71">
        <v>11</v>
      </c>
      <c r="W11" s="71"/>
      <c r="X11" s="74">
        <f t="shared" si="5"/>
        <v>42</v>
      </c>
      <c r="Y11" s="256">
        <f t="shared" si="6"/>
        <v>-7</v>
      </c>
      <c r="Z11" s="72"/>
      <c r="AA11" s="70"/>
      <c r="AB11" s="70"/>
      <c r="AC11" s="257">
        <f t="shared" si="0"/>
        <v>0</v>
      </c>
      <c r="AD11" s="72"/>
      <c r="AE11" s="72"/>
      <c r="AF11" s="72"/>
    </row>
    <row r="12" spans="1:32" s="44" customFormat="1" ht="36">
      <c r="A12" s="69" t="s">
        <v>3979</v>
      </c>
      <c r="B12" s="568">
        <v>334</v>
      </c>
      <c r="C12" s="568">
        <v>2424</v>
      </c>
      <c r="D12" s="69">
        <f t="shared" si="1"/>
        <v>55.342465753424662</v>
      </c>
      <c r="E12" s="70">
        <v>12</v>
      </c>
      <c r="F12" s="70"/>
      <c r="G12" s="70"/>
      <c r="H12" s="77">
        <f t="shared" si="2"/>
        <v>12</v>
      </c>
      <c r="I12" s="72">
        <v>3</v>
      </c>
      <c r="J12" s="72">
        <v>1</v>
      </c>
      <c r="K12" s="72">
        <v>2</v>
      </c>
      <c r="L12" s="71">
        <v>2</v>
      </c>
      <c r="M12" s="71"/>
      <c r="N12" s="71"/>
      <c r="O12" s="71"/>
      <c r="P12" s="74">
        <f t="shared" si="3"/>
        <v>2</v>
      </c>
      <c r="Q12" s="256">
        <f t="shared" si="4"/>
        <v>1</v>
      </c>
      <c r="R12" s="72">
        <v>10</v>
      </c>
      <c r="S12" s="73">
        <v>6</v>
      </c>
      <c r="T12" s="71"/>
      <c r="U12" s="71"/>
      <c r="V12" s="71">
        <v>4</v>
      </c>
      <c r="W12" s="71"/>
      <c r="X12" s="74">
        <f t="shared" si="5"/>
        <v>10</v>
      </c>
      <c r="Y12" s="256">
        <f t="shared" si="6"/>
        <v>0</v>
      </c>
      <c r="Z12" s="72"/>
      <c r="AA12" s="70"/>
      <c r="AB12" s="70"/>
      <c r="AC12" s="257">
        <f t="shared" si="0"/>
        <v>0</v>
      </c>
      <c r="AD12" s="72"/>
      <c r="AE12" s="72"/>
      <c r="AF12" s="72"/>
    </row>
    <row r="13" spans="1:32" s="44" customFormat="1">
      <c r="A13" s="69" t="s">
        <v>3980</v>
      </c>
      <c r="B13" s="568">
        <v>157</v>
      </c>
      <c r="C13" s="568">
        <v>647</v>
      </c>
      <c r="D13" s="69">
        <f t="shared" si="1"/>
        <v>22.157534246575342</v>
      </c>
      <c r="E13" s="70">
        <v>8</v>
      </c>
      <c r="F13" s="70"/>
      <c r="G13" s="70"/>
      <c r="H13" s="77">
        <f t="shared" si="2"/>
        <v>8</v>
      </c>
      <c r="I13" s="72">
        <v>1</v>
      </c>
      <c r="J13" s="72">
        <v>0</v>
      </c>
      <c r="K13" s="72">
        <v>1</v>
      </c>
      <c r="L13" s="71">
        <v>2</v>
      </c>
      <c r="M13" s="71"/>
      <c r="N13" s="71"/>
      <c r="O13" s="71"/>
      <c r="P13" s="74">
        <f t="shared" si="3"/>
        <v>2</v>
      </c>
      <c r="Q13" s="256">
        <f t="shared" si="4"/>
        <v>-1</v>
      </c>
      <c r="R13" s="72">
        <v>1</v>
      </c>
      <c r="S13" s="73">
        <v>4</v>
      </c>
      <c r="T13" s="71"/>
      <c r="U13" s="71"/>
      <c r="V13" s="71">
        <v>2</v>
      </c>
      <c r="W13" s="71"/>
      <c r="X13" s="74">
        <f t="shared" si="5"/>
        <v>6</v>
      </c>
      <c r="Y13" s="256">
        <f t="shared" si="6"/>
        <v>-5</v>
      </c>
      <c r="Z13" s="72"/>
      <c r="AA13" s="70"/>
      <c r="AB13" s="70"/>
      <c r="AC13" s="257">
        <f t="shared" si="0"/>
        <v>0</v>
      </c>
      <c r="AD13" s="72"/>
      <c r="AE13" s="72"/>
      <c r="AF13" s="72"/>
    </row>
    <row r="14" spans="1:32" s="44" customFormat="1" ht="24">
      <c r="A14" s="69" t="s">
        <v>3981</v>
      </c>
      <c r="B14" s="568">
        <v>378</v>
      </c>
      <c r="C14" s="568">
        <v>1324</v>
      </c>
      <c r="D14" s="69">
        <f t="shared" si="1"/>
        <v>51.819960861056749</v>
      </c>
      <c r="E14" s="70">
        <v>7</v>
      </c>
      <c r="F14" s="70"/>
      <c r="G14" s="70"/>
      <c r="H14" s="77">
        <f t="shared" si="2"/>
        <v>7</v>
      </c>
      <c r="I14" s="72">
        <v>3</v>
      </c>
      <c r="J14" s="72">
        <v>0</v>
      </c>
      <c r="K14" s="72">
        <v>3</v>
      </c>
      <c r="L14" s="71">
        <v>1</v>
      </c>
      <c r="M14" s="71"/>
      <c r="N14" s="71"/>
      <c r="O14" s="71">
        <v>1</v>
      </c>
      <c r="P14" s="74">
        <f t="shared" si="3"/>
        <v>2</v>
      </c>
      <c r="Q14" s="256">
        <f t="shared" si="4"/>
        <v>1</v>
      </c>
      <c r="R14" s="72">
        <v>10</v>
      </c>
      <c r="S14" s="73">
        <v>4</v>
      </c>
      <c r="T14" s="71"/>
      <c r="U14" s="71"/>
      <c r="V14" s="71">
        <v>1</v>
      </c>
      <c r="W14" s="71">
        <v>1</v>
      </c>
      <c r="X14" s="74">
        <f t="shared" si="5"/>
        <v>6</v>
      </c>
      <c r="Y14" s="256">
        <f t="shared" si="6"/>
        <v>4</v>
      </c>
      <c r="Z14" s="72"/>
      <c r="AA14" s="70"/>
      <c r="AB14" s="70"/>
      <c r="AC14" s="257">
        <f t="shared" si="0"/>
        <v>0</v>
      </c>
      <c r="AD14" s="72"/>
      <c r="AE14" s="72"/>
      <c r="AF14" s="72"/>
    </row>
    <row r="15" spans="1:32" s="44" customFormat="1" ht="24">
      <c r="A15" s="69" t="s">
        <v>3982</v>
      </c>
      <c r="B15" s="568"/>
      <c r="C15" s="568"/>
      <c r="D15" s="69" t="e">
        <f t="shared" si="1"/>
        <v>#DIV/0!</v>
      </c>
      <c r="E15" s="70">
        <v>0</v>
      </c>
      <c r="F15" s="70"/>
      <c r="G15" s="70"/>
      <c r="H15" s="77">
        <f t="shared" si="2"/>
        <v>0</v>
      </c>
      <c r="I15" s="72">
        <v>1</v>
      </c>
      <c r="J15" s="72">
        <v>0</v>
      </c>
      <c r="K15" s="72">
        <v>1</v>
      </c>
      <c r="L15" s="71">
        <v>1</v>
      </c>
      <c r="M15" s="71"/>
      <c r="N15" s="71"/>
      <c r="O15" s="71">
        <v>1</v>
      </c>
      <c r="P15" s="74">
        <f t="shared" si="3"/>
        <v>2</v>
      </c>
      <c r="Q15" s="256">
        <f t="shared" si="4"/>
        <v>-1</v>
      </c>
      <c r="R15" s="72">
        <v>3</v>
      </c>
      <c r="S15" s="73"/>
      <c r="T15" s="71"/>
      <c r="U15" s="71"/>
      <c r="V15" s="71">
        <v>1</v>
      </c>
      <c r="W15" s="71">
        <v>1</v>
      </c>
      <c r="X15" s="74">
        <f t="shared" si="5"/>
        <v>2</v>
      </c>
      <c r="Y15" s="256">
        <f t="shared" si="6"/>
        <v>1</v>
      </c>
      <c r="Z15" s="72"/>
      <c r="AA15" s="70"/>
      <c r="AB15" s="70"/>
      <c r="AC15" s="257">
        <f t="shared" si="0"/>
        <v>0</v>
      </c>
      <c r="AD15" s="72"/>
      <c r="AE15" s="72"/>
      <c r="AF15" s="72"/>
    </row>
    <row r="16" spans="1:32" s="44" customFormat="1">
      <c r="A16" s="69" t="s">
        <v>3983</v>
      </c>
      <c r="B16" s="568">
        <v>768</v>
      </c>
      <c r="C16" s="568">
        <v>3861</v>
      </c>
      <c r="D16" s="69">
        <f t="shared" si="1"/>
        <v>70.520547945205479</v>
      </c>
      <c r="E16" s="70">
        <v>15</v>
      </c>
      <c r="F16" s="70"/>
      <c r="G16" s="70"/>
      <c r="H16" s="77">
        <f t="shared" si="2"/>
        <v>15</v>
      </c>
      <c r="I16" s="72">
        <v>5</v>
      </c>
      <c r="J16" s="72"/>
      <c r="K16" s="72">
        <v>5</v>
      </c>
      <c r="L16" s="71">
        <v>3</v>
      </c>
      <c r="M16" s="71"/>
      <c r="N16" s="71"/>
      <c r="O16" s="71"/>
      <c r="P16" s="74">
        <f t="shared" si="3"/>
        <v>3</v>
      </c>
      <c r="Q16" s="256">
        <f t="shared" si="4"/>
        <v>2</v>
      </c>
      <c r="R16" s="72">
        <v>13</v>
      </c>
      <c r="S16" s="73">
        <v>9</v>
      </c>
      <c r="T16" s="71"/>
      <c r="U16" s="71"/>
      <c r="V16" s="71">
        <v>2</v>
      </c>
      <c r="W16" s="71"/>
      <c r="X16" s="74">
        <f t="shared" si="5"/>
        <v>11</v>
      </c>
      <c r="Y16" s="256">
        <f t="shared" si="6"/>
        <v>2</v>
      </c>
      <c r="Z16" s="72"/>
      <c r="AA16" s="70"/>
      <c r="AB16" s="70"/>
      <c r="AC16" s="257">
        <f t="shared" si="0"/>
        <v>0</v>
      </c>
      <c r="AD16" s="72"/>
      <c r="AE16" s="72"/>
      <c r="AF16" s="72"/>
    </row>
    <row r="17" spans="1:32" s="44" customFormat="1" ht="24">
      <c r="A17" s="69" t="s">
        <v>3984</v>
      </c>
      <c r="B17" s="568">
        <v>1212</v>
      </c>
      <c r="C17" s="568">
        <v>6336</v>
      </c>
      <c r="D17" s="69">
        <f t="shared" si="1"/>
        <v>57.863013698630134</v>
      </c>
      <c r="E17" s="70">
        <v>30</v>
      </c>
      <c r="F17" s="70"/>
      <c r="G17" s="70"/>
      <c r="H17" s="77">
        <f t="shared" si="2"/>
        <v>30</v>
      </c>
      <c r="I17" s="72">
        <v>8</v>
      </c>
      <c r="J17" s="72">
        <v>3</v>
      </c>
      <c r="K17" s="72">
        <v>5</v>
      </c>
      <c r="L17" s="71">
        <v>5</v>
      </c>
      <c r="M17" s="71"/>
      <c r="N17" s="71"/>
      <c r="O17" s="71"/>
      <c r="P17" s="74">
        <f t="shared" si="3"/>
        <v>5</v>
      </c>
      <c r="Q17" s="256">
        <f t="shared" si="4"/>
        <v>3</v>
      </c>
      <c r="R17" s="72">
        <v>24</v>
      </c>
      <c r="S17" s="73">
        <v>15</v>
      </c>
      <c r="T17" s="71"/>
      <c r="U17" s="71"/>
      <c r="V17" s="71">
        <v>6</v>
      </c>
      <c r="W17" s="71"/>
      <c r="X17" s="74">
        <f t="shared" si="5"/>
        <v>21</v>
      </c>
      <c r="Y17" s="256">
        <f t="shared" si="6"/>
        <v>3</v>
      </c>
      <c r="Z17" s="72"/>
      <c r="AA17" s="70"/>
      <c r="AB17" s="70"/>
      <c r="AC17" s="257">
        <f t="shared" si="0"/>
        <v>0</v>
      </c>
      <c r="AD17" s="72"/>
      <c r="AE17" s="72"/>
      <c r="AF17" s="72"/>
    </row>
    <row r="18" spans="1:32" s="44" customFormat="1" ht="24">
      <c r="A18" s="69" t="s">
        <v>3985</v>
      </c>
      <c r="B18" s="568">
        <v>771</v>
      </c>
      <c r="C18" s="568">
        <v>3907</v>
      </c>
      <c r="D18" s="69">
        <f t="shared" si="1"/>
        <v>66.900684931506845</v>
      </c>
      <c r="E18" s="70">
        <v>16</v>
      </c>
      <c r="F18" s="70"/>
      <c r="G18" s="70"/>
      <c r="H18" s="77">
        <f t="shared" si="2"/>
        <v>16</v>
      </c>
      <c r="I18" s="72">
        <v>0</v>
      </c>
      <c r="J18" s="72">
        <v>0</v>
      </c>
      <c r="K18" s="72">
        <v>0</v>
      </c>
      <c r="L18" s="71">
        <v>2</v>
      </c>
      <c r="M18" s="71"/>
      <c r="N18" s="71"/>
      <c r="O18" s="71"/>
      <c r="P18" s="74">
        <f t="shared" si="3"/>
        <v>2</v>
      </c>
      <c r="Q18" s="256">
        <f t="shared" si="4"/>
        <v>-2</v>
      </c>
      <c r="R18" s="72">
        <v>8</v>
      </c>
      <c r="S18" s="73">
        <v>10</v>
      </c>
      <c r="T18" s="71"/>
      <c r="U18" s="71"/>
      <c r="V18" s="71"/>
      <c r="W18" s="71"/>
      <c r="X18" s="74">
        <f t="shared" si="5"/>
        <v>10</v>
      </c>
      <c r="Y18" s="256">
        <f t="shared" si="6"/>
        <v>-2</v>
      </c>
      <c r="Z18" s="72"/>
      <c r="AA18" s="70"/>
      <c r="AB18" s="70"/>
      <c r="AC18" s="257">
        <f t="shared" si="0"/>
        <v>0</v>
      </c>
      <c r="AD18" s="72"/>
      <c r="AE18" s="72"/>
      <c r="AF18" s="72"/>
    </row>
    <row r="19" spans="1:32" s="44" customFormat="1">
      <c r="A19" s="69" t="s">
        <v>3986</v>
      </c>
      <c r="B19" s="568">
        <v>297</v>
      </c>
      <c r="C19" s="568">
        <v>4434</v>
      </c>
      <c r="D19" s="69">
        <f t="shared" si="1"/>
        <v>75.924657534246577</v>
      </c>
      <c r="E19" s="70">
        <v>16</v>
      </c>
      <c r="F19" s="70"/>
      <c r="G19" s="70"/>
      <c r="H19" s="77">
        <f t="shared" si="2"/>
        <v>16</v>
      </c>
      <c r="I19" s="72">
        <v>2</v>
      </c>
      <c r="J19" s="72">
        <v>0</v>
      </c>
      <c r="K19" s="72">
        <v>2</v>
      </c>
      <c r="L19" s="71">
        <v>2</v>
      </c>
      <c r="M19" s="71"/>
      <c r="N19" s="71"/>
      <c r="O19" s="71">
        <v>1</v>
      </c>
      <c r="P19" s="74">
        <f t="shared" si="3"/>
        <v>3</v>
      </c>
      <c r="Q19" s="256">
        <f t="shared" si="4"/>
        <v>-1</v>
      </c>
      <c r="R19" s="72">
        <v>8</v>
      </c>
      <c r="S19" s="73">
        <v>6</v>
      </c>
      <c r="T19" s="71"/>
      <c r="U19" s="71"/>
      <c r="V19" s="71">
        <v>2</v>
      </c>
      <c r="W19" s="71">
        <v>1</v>
      </c>
      <c r="X19" s="74">
        <f t="shared" si="5"/>
        <v>9</v>
      </c>
      <c r="Y19" s="256">
        <f t="shared" si="6"/>
        <v>-1</v>
      </c>
      <c r="Z19" s="72">
        <v>1</v>
      </c>
      <c r="AA19" s="70">
        <v>1</v>
      </c>
      <c r="AB19" s="70"/>
      <c r="AC19" s="257">
        <f t="shared" si="0"/>
        <v>0</v>
      </c>
      <c r="AD19" s="72"/>
      <c r="AE19" s="72"/>
      <c r="AF19" s="72"/>
    </row>
    <row r="20" spans="1:32" s="44" customFormat="1" ht="24">
      <c r="A20" s="69" t="s">
        <v>3987</v>
      </c>
      <c r="B20" s="568">
        <v>248</v>
      </c>
      <c r="C20" s="568">
        <v>2156</v>
      </c>
      <c r="D20" s="69">
        <f t="shared" si="1"/>
        <v>36.917808219178085</v>
      </c>
      <c r="E20" s="70">
        <v>16</v>
      </c>
      <c r="F20" s="70"/>
      <c r="G20" s="70"/>
      <c r="H20" s="77">
        <f t="shared" si="2"/>
        <v>16</v>
      </c>
      <c r="I20" s="72">
        <v>3</v>
      </c>
      <c r="J20" s="72">
        <v>1</v>
      </c>
      <c r="K20" s="72">
        <v>2</v>
      </c>
      <c r="L20" s="71">
        <v>3</v>
      </c>
      <c r="M20" s="71"/>
      <c r="N20" s="71"/>
      <c r="O20" s="71"/>
      <c r="P20" s="74">
        <f t="shared" si="3"/>
        <v>3</v>
      </c>
      <c r="Q20" s="256">
        <f t="shared" si="4"/>
        <v>0</v>
      </c>
      <c r="R20" s="72">
        <v>8</v>
      </c>
      <c r="S20" s="73">
        <v>8</v>
      </c>
      <c r="T20" s="71"/>
      <c r="U20" s="71"/>
      <c r="V20" s="71">
        <v>1</v>
      </c>
      <c r="W20" s="71"/>
      <c r="X20" s="74">
        <f t="shared" si="5"/>
        <v>9</v>
      </c>
      <c r="Y20" s="256">
        <f t="shared" si="6"/>
        <v>-1</v>
      </c>
      <c r="Z20" s="72"/>
      <c r="AA20" s="70"/>
      <c r="AB20" s="70"/>
      <c r="AC20" s="257">
        <f t="shared" si="0"/>
        <v>0</v>
      </c>
      <c r="AD20" s="72"/>
      <c r="AE20" s="72"/>
      <c r="AF20" s="72"/>
    </row>
    <row r="21" spans="1:32" s="44" customFormat="1" ht="24">
      <c r="A21" s="69" t="s">
        <v>3988</v>
      </c>
      <c r="B21" s="568">
        <v>85</v>
      </c>
      <c r="C21" s="568">
        <v>2515</v>
      </c>
      <c r="D21" s="69">
        <f t="shared" si="1"/>
        <v>45.93607305936073</v>
      </c>
      <c r="E21" s="70">
        <v>15</v>
      </c>
      <c r="F21" s="70"/>
      <c r="G21" s="70"/>
      <c r="H21" s="77">
        <f t="shared" si="2"/>
        <v>15</v>
      </c>
      <c r="I21" s="72">
        <v>0</v>
      </c>
      <c r="J21" s="72">
        <v>0</v>
      </c>
      <c r="K21" s="72">
        <v>0</v>
      </c>
      <c r="L21" s="71">
        <v>1</v>
      </c>
      <c r="M21" s="71"/>
      <c r="N21" s="71"/>
      <c r="O21" s="71"/>
      <c r="P21" s="74">
        <f t="shared" si="3"/>
        <v>1</v>
      </c>
      <c r="Q21" s="256">
        <f t="shared" si="4"/>
        <v>-1</v>
      </c>
      <c r="R21" s="72">
        <v>7</v>
      </c>
      <c r="S21" s="73">
        <v>8</v>
      </c>
      <c r="T21" s="71"/>
      <c r="U21" s="71"/>
      <c r="V21" s="71"/>
      <c r="W21" s="71"/>
      <c r="X21" s="74">
        <f t="shared" si="5"/>
        <v>8</v>
      </c>
      <c r="Y21" s="256">
        <f t="shared" si="6"/>
        <v>-1</v>
      </c>
      <c r="Z21" s="72"/>
      <c r="AA21" s="70"/>
      <c r="AB21" s="70"/>
      <c r="AC21" s="257">
        <f t="shared" si="0"/>
        <v>0</v>
      </c>
      <c r="AD21" s="72"/>
      <c r="AE21" s="72"/>
      <c r="AF21" s="72"/>
    </row>
    <row r="22" spans="1:32" ht="15.75" customHeight="1">
      <c r="A22" s="258"/>
      <c r="B22" s="569">
        <f>SUM(B9:B21)</f>
        <v>8017</v>
      </c>
      <c r="C22" s="569">
        <f>SUM(C9:C21)</f>
        <v>56752</v>
      </c>
      <c r="D22" s="77">
        <f>C22/H22/3.65</f>
        <v>60.736301369863014</v>
      </c>
      <c r="E22" s="77">
        <f>SUM(E9:E21)</f>
        <v>244</v>
      </c>
      <c r="F22" s="77">
        <f>SUM(F9:F21)</f>
        <v>12</v>
      </c>
      <c r="G22" s="77">
        <f>SUM(G9:G21)</f>
        <v>0</v>
      </c>
      <c r="H22" s="77">
        <f t="shared" si="2"/>
        <v>256</v>
      </c>
      <c r="I22" s="77">
        <f t="shared" ref="I22:O22" si="7">SUM(I9:I21)</f>
        <v>45</v>
      </c>
      <c r="J22" s="77">
        <f t="shared" si="7"/>
        <v>10</v>
      </c>
      <c r="K22" s="77">
        <f t="shared" si="7"/>
        <v>35</v>
      </c>
      <c r="L22" s="77">
        <f t="shared" si="7"/>
        <v>42</v>
      </c>
      <c r="M22" s="77">
        <f t="shared" si="7"/>
        <v>4</v>
      </c>
      <c r="N22" s="77">
        <f t="shared" si="7"/>
        <v>0</v>
      </c>
      <c r="O22" s="77">
        <f t="shared" si="7"/>
        <v>5</v>
      </c>
      <c r="P22" s="74">
        <f t="shared" si="3"/>
        <v>51</v>
      </c>
      <c r="Q22" s="259">
        <f>I22-P22</f>
        <v>-6</v>
      </c>
      <c r="R22" s="77">
        <f t="shared" ref="R22:W22" si="8">SUM(R9:R21)</f>
        <v>175</v>
      </c>
      <c r="S22" s="77">
        <f t="shared" si="8"/>
        <v>124</v>
      </c>
      <c r="T22" s="77">
        <f t="shared" si="8"/>
        <v>24</v>
      </c>
      <c r="U22" s="77">
        <f t="shared" si="8"/>
        <v>0</v>
      </c>
      <c r="V22" s="77">
        <f t="shared" si="8"/>
        <v>35</v>
      </c>
      <c r="W22" s="77">
        <f t="shared" si="8"/>
        <v>6</v>
      </c>
      <c r="X22" s="74">
        <f t="shared" si="5"/>
        <v>189</v>
      </c>
      <c r="Y22" s="259">
        <f t="shared" si="6"/>
        <v>-14</v>
      </c>
      <c r="Z22" s="77">
        <f>SUM(Z9:Z21)</f>
        <v>1</v>
      </c>
      <c r="AA22" s="77">
        <f>SUM(AA9:AA21)</f>
        <v>1</v>
      </c>
      <c r="AB22" s="77">
        <f>SUM(AB9:AB21)</f>
        <v>0</v>
      </c>
      <c r="AC22" s="260">
        <f t="shared" si="0"/>
        <v>0</v>
      </c>
      <c r="AD22" s="77">
        <f>SUM(AD9:AD21)</f>
        <v>0</v>
      </c>
      <c r="AE22" s="77">
        <f>SUM(AE9:AE21)</f>
        <v>0</v>
      </c>
      <c r="AF22" s="77">
        <f>SUM(AF9:AF21)</f>
        <v>0</v>
      </c>
    </row>
    <row r="23" spans="1:32">
      <c r="A23" s="22"/>
      <c r="B23" s="22"/>
      <c r="C23" s="22"/>
      <c r="D23" s="22"/>
      <c r="E23" s="22"/>
      <c r="F23" s="22"/>
      <c r="G23" s="19"/>
      <c r="H23" s="19"/>
      <c r="L23" s="21"/>
      <c r="M23" s="21"/>
      <c r="N23" s="21"/>
      <c r="O23" s="45"/>
      <c r="R23" s="21"/>
      <c r="S23" s="21"/>
      <c r="T23" s="45"/>
    </row>
    <row r="24" spans="1:32">
      <c r="A24" s="22"/>
      <c r="B24" s="22"/>
      <c r="C24" s="22"/>
      <c r="D24" s="22"/>
      <c r="E24" s="22"/>
      <c r="F24" s="22"/>
      <c r="G24" s="19"/>
      <c r="H24" s="19"/>
      <c r="L24" s="21"/>
      <c r="M24" s="21"/>
      <c r="N24" s="21"/>
      <c r="O24" s="45"/>
      <c r="R24" s="21"/>
      <c r="S24" s="21"/>
      <c r="T24" s="45"/>
    </row>
    <row r="25" spans="1:32">
      <c r="A25" s="23"/>
      <c r="B25" s="23"/>
      <c r="C25" s="23"/>
      <c r="D25" s="23"/>
      <c r="E25" s="23"/>
      <c r="F25" s="23"/>
      <c r="G25" s="24"/>
      <c r="H25" s="24"/>
      <c r="L25" s="25"/>
      <c r="M25" s="25"/>
      <c r="N25" s="25"/>
      <c r="O25" s="46"/>
      <c r="R25" s="25"/>
      <c r="S25" s="25"/>
      <c r="T25" s="46"/>
    </row>
    <row r="26" spans="1:32">
      <c r="A26" s="23"/>
      <c r="B26" s="23"/>
      <c r="C26" s="23"/>
      <c r="D26" s="23"/>
      <c r="E26" s="23"/>
      <c r="F26" s="23"/>
      <c r="G26" s="24"/>
      <c r="H26" s="24"/>
      <c r="L26" s="25"/>
      <c r="M26" s="25"/>
      <c r="N26" s="25"/>
      <c r="O26" s="46"/>
      <c r="R26" s="25"/>
      <c r="S26" s="25"/>
      <c r="T26" s="46"/>
    </row>
    <row r="27" spans="1:32">
      <c r="A27" s="23"/>
      <c r="B27" s="23"/>
      <c r="C27" s="23"/>
      <c r="D27" s="23"/>
      <c r="E27" s="23"/>
      <c r="F27" s="23"/>
      <c r="G27" s="24"/>
      <c r="H27" s="24"/>
      <c r="L27" s="25"/>
      <c r="M27" s="25"/>
      <c r="N27" s="25"/>
      <c r="O27" s="46"/>
      <c r="R27" s="25"/>
      <c r="S27" s="25"/>
      <c r="T27" s="46"/>
    </row>
    <row r="28" spans="1:32">
      <c r="A28" s="23"/>
      <c r="B28" s="23"/>
      <c r="C28" s="23"/>
      <c r="D28" s="23"/>
      <c r="E28" s="23"/>
      <c r="F28" s="23"/>
      <c r="G28" s="24"/>
      <c r="H28" s="24"/>
      <c r="L28" s="25"/>
      <c r="M28" s="25"/>
      <c r="N28" s="25"/>
      <c r="O28" s="46"/>
      <c r="R28" s="25"/>
      <c r="S28" s="25"/>
      <c r="T28" s="46"/>
    </row>
    <row r="29" spans="1:32">
      <c r="A29" s="26"/>
      <c r="B29" s="26"/>
      <c r="C29" s="26"/>
      <c r="D29" s="26"/>
      <c r="E29" s="26"/>
      <c r="F29" s="26"/>
    </row>
    <row r="30" spans="1:32">
      <c r="A30" s="26"/>
      <c r="B30" s="26"/>
      <c r="C30" s="26"/>
      <c r="D30" s="26"/>
      <c r="E30" s="26"/>
      <c r="F30" s="26"/>
    </row>
    <row r="31" spans="1:32">
      <c r="A31" s="26"/>
      <c r="B31" s="26"/>
      <c r="C31" s="26"/>
      <c r="D31" s="26"/>
      <c r="E31" s="26"/>
      <c r="F31" s="26"/>
    </row>
    <row r="32" spans="1:32">
      <c r="A32" s="26"/>
      <c r="B32" s="26"/>
      <c r="C32" s="26"/>
      <c r="D32" s="26"/>
      <c r="E32" s="26"/>
      <c r="F32" s="26"/>
    </row>
    <row r="33" spans="1:6">
      <c r="A33" s="26"/>
      <c r="B33" s="26"/>
      <c r="C33" s="26"/>
      <c r="D33" s="26"/>
      <c r="E33" s="26"/>
      <c r="F33" s="26"/>
    </row>
  </sheetData>
  <mergeCells count="24">
    <mergeCell ref="C2:E2"/>
    <mergeCell ref="K7:K8"/>
    <mergeCell ref="AD6:AF7"/>
    <mergeCell ref="AA7:AA8"/>
    <mergeCell ref="AB7:AB8"/>
    <mergeCell ref="Y7:Y8"/>
    <mergeCell ref="Z7:Z8"/>
    <mergeCell ref="AC7:AC8"/>
    <mergeCell ref="A6:A8"/>
    <mergeCell ref="I6:AC6"/>
    <mergeCell ref="B6:B8"/>
    <mergeCell ref="C6:C8"/>
    <mergeCell ref="I7:I8"/>
    <mergeCell ref="E7:E8"/>
    <mergeCell ref="F7:F8"/>
    <mergeCell ref="G7:G8"/>
    <mergeCell ref="Q7:Q8"/>
    <mergeCell ref="R7:R8"/>
    <mergeCell ref="L7:P7"/>
    <mergeCell ref="S7:X7"/>
    <mergeCell ref="D6:D8"/>
    <mergeCell ref="J7:J8"/>
    <mergeCell ref="H7:H8"/>
    <mergeCell ref="E6:H6"/>
  </mergeCells>
  <phoneticPr fontId="12" type="noConversion"/>
  <pageMargins left="0" right="0" top="0" bottom="0" header="0.31496062992125984" footer="0.31496062992125984"/>
  <pageSetup paperSize="9" scale="9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K19" sqref="K19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1850</v>
      </c>
      <c r="D5" s="218"/>
      <c r="E5" s="218"/>
      <c r="F5" s="218"/>
      <c r="G5" s="220"/>
      <c r="H5" s="105"/>
    </row>
    <row r="6" spans="1:8" ht="15.75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" thickTop="1">
      <c r="A9" s="278"/>
      <c r="B9" s="370" t="s">
        <v>1570</v>
      </c>
      <c r="C9" s="143"/>
      <c r="D9" s="143"/>
      <c r="E9" s="144"/>
      <c r="F9" s="144"/>
      <c r="G9" s="145"/>
      <c r="H9" s="144"/>
    </row>
    <row r="10" spans="1:8">
      <c r="A10" s="480" t="s">
        <v>3046</v>
      </c>
      <c r="B10" s="481" t="s">
        <v>3047</v>
      </c>
      <c r="C10" s="482">
        <v>112</v>
      </c>
      <c r="D10" s="482">
        <v>112</v>
      </c>
      <c r="E10" s="482">
        <v>0</v>
      </c>
      <c r="F10" s="482">
        <v>0</v>
      </c>
      <c r="G10" s="527">
        <f>C10+E10</f>
        <v>112</v>
      </c>
      <c r="H10" s="527">
        <f>D10+F10</f>
        <v>112</v>
      </c>
    </row>
    <row r="11" spans="1:8">
      <c r="A11" s="480" t="s">
        <v>2993</v>
      </c>
      <c r="B11" s="481" t="s">
        <v>2994</v>
      </c>
      <c r="C11" s="482">
        <v>6</v>
      </c>
      <c r="D11" s="482">
        <v>6</v>
      </c>
      <c r="E11" s="482">
        <v>0</v>
      </c>
      <c r="F11" s="482">
        <v>0</v>
      </c>
      <c r="G11" s="527">
        <f t="shared" ref="G11:H26" si="0">C11+E11</f>
        <v>6</v>
      </c>
      <c r="H11" s="527">
        <f t="shared" si="0"/>
        <v>6</v>
      </c>
    </row>
    <row r="12" spans="1:8">
      <c r="A12" s="480" t="s">
        <v>2997</v>
      </c>
      <c r="B12" s="481" t="s">
        <v>2998</v>
      </c>
      <c r="C12" s="482">
        <v>0</v>
      </c>
      <c r="D12" s="482">
        <v>0</v>
      </c>
      <c r="E12" s="482">
        <v>1</v>
      </c>
      <c r="F12" s="482">
        <v>1</v>
      </c>
      <c r="G12" s="527">
        <f t="shared" si="0"/>
        <v>1</v>
      </c>
      <c r="H12" s="527">
        <f t="shared" si="0"/>
        <v>1</v>
      </c>
    </row>
    <row r="13" spans="1:8">
      <c r="A13" s="480" t="s">
        <v>2627</v>
      </c>
      <c r="B13" s="481" t="s">
        <v>2628</v>
      </c>
      <c r="C13" s="482">
        <v>3</v>
      </c>
      <c r="D13" s="482">
        <v>3</v>
      </c>
      <c r="E13" s="482">
        <v>0</v>
      </c>
      <c r="F13" s="482">
        <v>0</v>
      </c>
      <c r="G13" s="527">
        <f t="shared" si="0"/>
        <v>3</v>
      </c>
      <c r="H13" s="527">
        <f t="shared" si="0"/>
        <v>3</v>
      </c>
    </row>
    <row r="14" spans="1:8">
      <c r="A14" s="480" t="s">
        <v>3048</v>
      </c>
      <c r="B14" s="481" t="s">
        <v>3049</v>
      </c>
      <c r="C14" s="482">
        <v>1</v>
      </c>
      <c r="D14" s="482">
        <v>1</v>
      </c>
      <c r="E14" s="482">
        <v>0</v>
      </c>
      <c r="F14" s="482">
        <v>0</v>
      </c>
      <c r="G14" s="527">
        <f t="shared" si="0"/>
        <v>1</v>
      </c>
      <c r="H14" s="527">
        <f t="shared" si="0"/>
        <v>1</v>
      </c>
    </row>
    <row r="15" spans="1:8">
      <c r="A15" s="480" t="s">
        <v>3050</v>
      </c>
      <c r="B15" s="481" t="s">
        <v>3051</v>
      </c>
      <c r="C15" s="482">
        <v>12</v>
      </c>
      <c r="D15" s="482">
        <v>12</v>
      </c>
      <c r="E15" s="482">
        <v>0</v>
      </c>
      <c r="F15" s="482">
        <v>0</v>
      </c>
      <c r="G15" s="527">
        <f t="shared" si="0"/>
        <v>12</v>
      </c>
      <c r="H15" s="527">
        <f t="shared" si="0"/>
        <v>12</v>
      </c>
    </row>
    <row r="16" spans="1:8">
      <c r="A16" s="480" t="s">
        <v>2769</v>
      </c>
      <c r="B16" s="481" t="s">
        <v>2770</v>
      </c>
      <c r="C16" s="482">
        <v>2195</v>
      </c>
      <c r="D16" s="482">
        <v>2195</v>
      </c>
      <c r="E16" s="482">
        <v>5</v>
      </c>
      <c r="F16" s="482">
        <v>5</v>
      </c>
      <c r="G16" s="527">
        <f t="shared" si="0"/>
        <v>2200</v>
      </c>
      <c r="H16" s="527">
        <f t="shared" si="0"/>
        <v>2200</v>
      </c>
    </row>
    <row r="17" spans="1:8">
      <c r="A17" s="480" t="s">
        <v>2927</v>
      </c>
      <c r="B17" s="481" t="s">
        <v>2928</v>
      </c>
      <c r="C17" s="482">
        <v>0</v>
      </c>
      <c r="D17" s="482">
        <v>0</v>
      </c>
      <c r="E17" s="482">
        <v>1</v>
      </c>
      <c r="F17" s="482">
        <v>1</v>
      </c>
      <c r="G17" s="527">
        <f t="shared" si="0"/>
        <v>1</v>
      </c>
      <c r="H17" s="527">
        <f t="shared" si="0"/>
        <v>1</v>
      </c>
    </row>
    <row r="18" spans="1:8">
      <c r="A18" s="480" t="s">
        <v>2929</v>
      </c>
      <c r="B18" s="481" t="s">
        <v>2930</v>
      </c>
      <c r="C18" s="482">
        <v>0</v>
      </c>
      <c r="D18" s="482">
        <v>0</v>
      </c>
      <c r="E18" s="482">
        <v>1</v>
      </c>
      <c r="F18" s="482">
        <v>1</v>
      </c>
      <c r="G18" s="527">
        <f t="shared" si="0"/>
        <v>1</v>
      </c>
      <c r="H18" s="527">
        <f t="shared" si="0"/>
        <v>1</v>
      </c>
    </row>
    <row r="19" spans="1:8">
      <c r="A19" s="480" t="s">
        <v>2829</v>
      </c>
      <c r="B19" s="481" t="s">
        <v>2878</v>
      </c>
      <c r="C19" s="482">
        <v>67</v>
      </c>
      <c r="D19" s="482">
        <v>67</v>
      </c>
      <c r="E19" s="482">
        <v>1</v>
      </c>
      <c r="F19" s="482">
        <v>1</v>
      </c>
      <c r="G19" s="527">
        <f t="shared" si="0"/>
        <v>68</v>
      </c>
      <c r="H19" s="527">
        <f t="shared" si="0"/>
        <v>68</v>
      </c>
    </row>
    <row r="20" spans="1:8">
      <c r="A20" s="480" t="s">
        <v>3052</v>
      </c>
      <c r="B20" s="481" t="s">
        <v>3053</v>
      </c>
      <c r="C20" s="482">
        <v>12</v>
      </c>
      <c r="D20" s="482">
        <v>12</v>
      </c>
      <c r="E20" s="482">
        <v>0</v>
      </c>
      <c r="F20" s="482">
        <v>0</v>
      </c>
      <c r="G20" s="527">
        <f t="shared" si="0"/>
        <v>12</v>
      </c>
      <c r="H20" s="527">
        <f t="shared" si="0"/>
        <v>12</v>
      </c>
    </row>
    <row r="21" spans="1:8">
      <c r="A21" s="480" t="s">
        <v>3039</v>
      </c>
      <c r="B21" s="481" t="s">
        <v>3040</v>
      </c>
      <c r="C21" s="482">
        <v>43</v>
      </c>
      <c r="D21" s="482">
        <v>43</v>
      </c>
      <c r="E21" s="482">
        <v>4</v>
      </c>
      <c r="F21" s="482">
        <v>4</v>
      </c>
      <c r="G21" s="527">
        <f t="shared" si="0"/>
        <v>47</v>
      </c>
      <c r="H21" s="527">
        <f t="shared" si="0"/>
        <v>47</v>
      </c>
    </row>
    <row r="22" spans="1:8">
      <c r="A22" s="480" t="s">
        <v>3054</v>
      </c>
      <c r="B22" s="481" t="s">
        <v>3055</v>
      </c>
      <c r="C22" s="482">
        <v>52</v>
      </c>
      <c r="D22" s="482">
        <v>52</v>
      </c>
      <c r="E22" s="482">
        <v>0</v>
      </c>
      <c r="F22" s="482">
        <v>0</v>
      </c>
      <c r="G22" s="527">
        <f t="shared" si="0"/>
        <v>52</v>
      </c>
      <c r="H22" s="527">
        <f t="shared" si="0"/>
        <v>52</v>
      </c>
    </row>
    <row r="23" spans="1:8">
      <c r="A23" s="480" t="s">
        <v>2783</v>
      </c>
      <c r="B23" s="481" t="s">
        <v>2784</v>
      </c>
      <c r="C23" s="482">
        <v>42</v>
      </c>
      <c r="D23" s="482">
        <v>42</v>
      </c>
      <c r="E23" s="482">
        <v>2</v>
      </c>
      <c r="F23" s="482">
        <v>2</v>
      </c>
      <c r="G23" s="527">
        <f t="shared" si="0"/>
        <v>44</v>
      </c>
      <c r="H23" s="527">
        <f t="shared" si="0"/>
        <v>44</v>
      </c>
    </row>
    <row r="24" spans="1:8">
      <c r="A24" s="480" t="s">
        <v>2983</v>
      </c>
      <c r="B24" s="481" t="s">
        <v>2984</v>
      </c>
      <c r="C24" s="482">
        <v>98</v>
      </c>
      <c r="D24" s="482">
        <v>98</v>
      </c>
      <c r="E24" s="482">
        <v>1</v>
      </c>
      <c r="F24" s="482">
        <v>1</v>
      </c>
      <c r="G24" s="527">
        <f t="shared" si="0"/>
        <v>99</v>
      </c>
      <c r="H24" s="527">
        <f t="shared" si="0"/>
        <v>99</v>
      </c>
    </row>
    <row r="25" spans="1:8">
      <c r="A25" s="480" t="s">
        <v>3056</v>
      </c>
      <c r="B25" s="481" t="s">
        <v>3057</v>
      </c>
      <c r="C25" s="482">
        <v>0</v>
      </c>
      <c r="D25" s="482">
        <v>0</v>
      </c>
      <c r="E25" s="482">
        <v>1</v>
      </c>
      <c r="F25" s="482">
        <v>1</v>
      </c>
      <c r="G25" s="527">
        <f t="shared" si="0"/>
        <v>1</v>
      </c>
      <c r="H25" s="527">
        <f t="shared" si="0"/>
        <v>1</v>
      </c>
    </row>
    <row r="26" spans="1:8">
      <c r="A26" s="505"/>
      <c r="B26" s="505"/>
      <c r="C26" s="540">
        <f>SUM(C10:C25)</f>
        <v>2643</v>
      </c>
      <c r="D26" s="540">
        <f>SUM(D10:D25)</f>
        <v>2643</v>
      </c>
      <c r="E26" s="540">
        <f>SUM(E10:E25)</f>
        <v>17</v>
      </c>
      <c r="F26" s="540">
        <f>SUM(F10:F25)</f>
        <v>17</v>
      </c>
      <c r="G26" s="529">
        <f t="shared" si="0"/>
        <v>2660</v>
      </c>
      <c r="H26" s="529">
        <f t="shared" si="0"/>
        <v>2660</v>
      </c>
    </row>
  </sheetData>
  <mergeCells count="5">
    <mergeCell ref="A7:A8"/>
    <mergeCell ref="B7:B8"/>
    <mergeCell ref="C7:D7"/>
    <mergeCell ref="E7:F7"/>
    <mergeCell ref="G7:H7"/>
  </mergeCells>
  <pageMargins left="0" right="0" top="0" bottom="0.15748031496062992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D77" sqref="D77:E77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1843</v>
      </c>
      <c r="D5" s="218"/>
      <c r="E5" s="218"/>
      <c r="F5" s="218"/>
      <c r="G5" s="220"/>
      <c r="H5" s="105"/>
    </row>
    <row r="6" spans="1:8" ht="15.75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" thickTop="1">
      <c r="A9" s="278"/>
      <c r="B9" s="370" t="s">
        <v>1570</v>
      </c>
      <c r="C9" s="143"/>
      <c r="D9" s="143"/>
      <c r="E9" s="144"/>
      <c r="F9" s="144"/>
      <c r="G9" s="145"/>
      <c r="H9" s="144"/>
    </row>
    <row r="10" spans="1:8">
      <c r="A10" s="480" t="s">
        <v>2989</v>
      </c>
      <c r="B10" s="481" t="s">
        <v>2990</v>
      </c>
      <c r="C10" s="482">
        <v>2355</v>
      </c>
      <c r="D10" s="482">
        <v>2355</v>
      </c>
      <c r="E10" s="482">
        <v>166</v>
      </c>
      <c r="F10" s="482">
        <v>166</v>
      </c>
      <c r="G10" s="527">
        <f>C10+E10</f>
        <v>2521</v>
      </c>
      <c r="H10" s="527">
        <f>D10+F10</f>
        <v>2521</v>
      </c>
    </row>
    <row r="11" spans="1:8">
      <c r="A11" s="480" t="s">
        <v>3058</v>
      </c>
      <c r="B11" s="481" t="s">
        <v>3059</v>
      </c>
      <c r="C11" s="482">
        <v>2</v>
      </c>
      <c r="D11" s="482">
        <v>2</v>
      </c>
      <c r="E11" s="482">
        <v>0</v>
      </c>
      <c r="F11" s="482">
        <v>0</v>
      </c>
      <c r="G11" s="527">
        <f t="shared" ref="G11:H38" si="0">C11+E11</f>
        <v>2</v>
      </c>
      <c r="H11" s="527">
        <f t="shared" si="0"/>
        <v>2</v>
      </c>
    </row>
    <row r="12" spans="1:8">
      <c r="A12" s="480" t="s">
        <v>3060</v>
      </c>
      <c r="B12" s="481" t="s">
        <v>3061</v>
      </c>
      <c r="C12" s="482">
        <v>243</v>
      </c>
      <c r="D12" s="482">
        <v>243</v>
      </c>
      <c r="E12" s="482">
        <v>50</v>
      </c>
      <c r="F12" s="482">
        <v>50</v>
      </c>
      <c r="G12" s="527">
        <f t="shared" si="0"/>
        <v>293</v>
      </c>
      <c r="H12" s="527">
        <f t="shared" si="0"/>
        <v>293</v>
      </c>
    </row>
    <row r="13" spans="1:8">
      <c r="A13" s="480" t="s">
        <v>3062</v>
      </c>
      <c r="B13" s="481" t="s">
        <v>3063</v>
      </c>
      <c r="C13" s="482">
        <v>104</v>
      </c>
      <c r="D13" s="482">
        <v>104</v>
      </c>
      <c r="E13" s="482">
        <v>8</v>
      </c>
      <c r="F13" s="482">
        <v>8</v>
      </c>
      <c r="G13" s="527">
        <f t="shared" si="0"/>
        <v>112</v>
      </c>
      <c r="H13" s="527">
        <f t="shared" si="0"/>
        <v>112</v>
      </c>
    </row>
    <row r="14" spans="1:8">
      <c r="A14" s="480" t="s">
        <v>3064</v>
      </c>
      <c r="B14" s="481" t="s">
        <v>3065</v>
      </c>
      <c r="C14" s="482">
        <v>120</v>
      </c>
      <c r="D14" s="482">
        <v>120</v>
      </c>
      <c r="E14" s="482">
        <v>47</v>
      </c>
      <c r="F14" s="482">
        <v>47</v>
      </c>
      <c r="G14" s="527">
        <f t="shared" si="0"/>
        <v>167</v>
      </c>
      <c r="H14" s="527">
        <f t="shared" si="0"/>
        <v>167</v>
      </c>
    </row>
    <row r="15" spans="1:8">
      <c r="A15" s="480" t="s">
        <v>3066</v>
      </c>
      <c r="B15" s="481" t="s">
        <v>3067</v>
      </c>
      <c r="C15" s="482">
        <v>185</v>
      </c>
      <c r="D15" s="482">
        <v>185</v>
      </c>
      <c r="E15" s="482">
        <v>4</v>
      </c>
      <c r="F15" s="482">
        <v>4</v>
      </c>
      <c r="G15" s="527">
        <f t="shared" si="0"/>
        <v>189</v>
      </c>
      <c r="H15" s="527">
        <f t="shared" si="0"/>
        <v>189</v>
      </c>
    </row>
    <row r="16" spans="1:8">
      <c r="A16" s="480" t="s">
        <v>3068</v>
      </c>
      <c r="B16" s="481" t="s">
        <v>3069</v>
      </c>
      <c r="C16" s="482">
        <v>148</v>
      </c>
      <c r="D16" s="482">
        <v>148</v>
      </c>
      <c r="E16" s="482">
        <v>6</v>
      </c>
      <c r="F16" s="482">
        <v>6</v>
      </c>
      <c r="G16" s="527">
        <f t="shared" si="0"/>
        <v>154</v>
      </c>
      <c r="H16" s="527">
        <f t="shared" si="0"/>
        <v>154</v>
      </c>
    </row>
    <row r="17" spans="1:8">
      <c r="A17" s="480" t="s">
        <v>3070</v>
      </c>
      <c r="B17" s="481" t="s">
        <v>3071</v>
      </c>
      <c r="C17" s="482">
        <v>7</v>
      </c>
      <c r="D17" s="482">
        <v>7</v>
      </c>
      <c r="E17" s="482">
        <v>0</v>
      </c>
      <c r="F17" s="482">
        <v>0</v>
      </c>
      <c r="G17" s="527">
        <f t="shared" si="0"/>
        <v>7</v>
      </c>
      <c r="H17" s="527">
        <f t="shared" si="0"/>
        <v>7</v>
      </c>
    </row>
    <row r="18" spans="1:8">
      <c r="A18" s="480" t="s">
        <v>3072</v>
      </c>
      <c r="B18" s="481" t="s">
        <v>3073</v>
      </c>
      <c r="C18" s="482">
        <v>262</v>
      </c>
      <c r="D18" s="482">
        <v>262</v>
      </c>
      <c r="E18" s="482">
        <v>48</v>
      </c>
      <c r="F18" s="482">
        <v>48</v>
      </c>
      <c r="G18" s="527">
        <f t="shared" si="0"/>
        <v>310</v>
      </c>
      <c r="H18" s="527">
        <f t="shared" si="0"/>
        <v>310</v>
      </c>
    </row>
    <row r="19" spans="1:8">
      <c r="A19" s="480" t="s">
        <v>3074</v>
      </c>
      <c r="B19" s="481" t="s">
        <v>3075</v>
      </c>
      <c r="C19" s="482">
        <v>33</v>
      </c>
      <c r="D19" s="482">
        <v>33</v>
      </c>
      <c r="E19" s="482">
        <v>2</v>
      </c>
      <c r="F19" s="482">
        <v>2</v>
      </c>
      <c r="G19" s="527">
        <f t="shared" si="0"/>
        <v>35</v>
      </c>
      <c r="H19" s="527">
        <f t="shared" si="0"/>
        <v>35</v>
      </c>
    </row>
    <row r="20" spans="1:8">
      <c r="A20" s="480" t="s">
        <v>2991</v>
      </c>
      <c r="B20" s="481" t="s">
        <v>2992</v>
      </c>
      <c r="C20" s="482">
        <v>2325</v>
      </c>
      <c r="D20" s="482">
        <v>2325</v>
      </c>
      <c r="E20" s="482">
        <v>163</v>
      </c>
      <c r="F20" s="482">
        <v>163</v>
      </c>
      <c r="G20" s="527">
        <f t="shared" si="0"/>
        <v>2488</v>
      </c>
      <c r="H20" s="527">
        <f t="shared" si="0"/>
        <v>2488</v>
      </c>
    </row>
    <row r="21" spans="1:8">
      <c r="A21" s="480" t="s">
        <v>3076</v>
      </c>
      <c r="B21" s="481" t="s">
        <v>3077</v>
      </c>
      <c r="C21" s="482">
        <v>1</v>
      </c>
      <c r="D21" s="482">
        <v>1</v>
      </c>
      <c r="E21" s="482">
        <v>0</v>
      </c>
      <c r="F21" s="482">
        <v>0</v>
      </c>
      <c r="G21" s="527">
        <f t="shared" si="0"/>
        <v>1</v>
      </c>
      <c r="H21" s="527">
        <f t="shared" si="0"/>
        <v>1</v>
      </c>
    </row>
    <row r="22" spans="1:8">
      <c r="A22" s="480" t="s">
        <v>3078</v>
      </c>
      <c r="B22" s="481" t="s">
        <v>3079</v>
      </c>
      <c r="C22" s="482">
        <v>1</v>
      </c>
      <c r="D22" s="482">
        <v>1</v>
      </c>
      <c r="E22" s="482">
        <v>0</v>
      </c>
      <c r="F22" s="482">
        <v>0</v>
      </c>
      <c r="G22" s="527">
        <f t="shared" si="0"/>
        <v>1</v>
      </c>
      <c r="H22" s="527">
        <f t="shared" si="0"/>
        <v>1</v>
      </c>
    </row>
    <row r="23" spans="1:8">
      <c r="A23" s="480" t="s">
        <v>3080</v>
      </c>
      <c r="B23" s="481" t="s">
        <v>3081</v>
      </c>
      <c r="C23" s="482">
        <v>1</v>
      </c>
      <c r="D23" s="482">
        <v>1</v>
      </c>
      <c r="E23" s="482">
        <v>0</v>
      </c>
      <c r="F23" s="482">
        <v>0</v>
      </c>
      <c r="G23" s="527">
        <f t="shared" si="0"/>
        <v>1</v>
      </c>
      <c r="H23" s="527">
        <f t="shared" si="0"/>
        <v>1</v>
      </c>
    </row>
    <row r="24" spans="1:8">
      <c r="A24" s="480" t="s">
        <v>3082</v>
      </c>
      <c r="B24" s="481" t="s">
        <v>3083</v>
      </c>
      <c r="C24" s="482">
        <v>31</v>
      </c>
      <c r="D24" s="482">
        <v>31</v>
      </c>
      <c r="E24" s="482">
        <v>0</v>
      </c>
      <c r="F24" s="482">
        <v>0</v>
      </c>
      <c r="G24" s="527">
        <f t="shared" si="0"/>
        <v>31</v>
      </c>
      <c r="H24" s="527">
        <f t="shared" si="0"/>
        <v>31</v>
      </c>
    </row>
    <row r="25" spans="1:8">
      <c r="A25" s="480" t="s">
        <v>3084</v>
      </c>
      <c r="B25" s="481" t="s">
        <v>3085</v>
      </c>
      <c r="C25" s="482">
        <v>55</v>
      </c>
      <c r="D25" s="482">
        <v>55</v>
      </c>
      <c r="E25" s="482">
        <v>2</v>
      </c>
      <c r="F25" s="482">
        <v>2</v>
      </c>
      <c r="G25" s="527">
        <f t="shared" si="0"/>
        <v>57</v>
      </c>
      <c r="H25" s="527">
        <f t="shared" si="0"/>
        <v>57</v>
      </c>
    </row>
    <row r="26" spans="1:8">
      <c r="A26" s="480" t="s">
        <v>2993</v>
      </c>
      <c r="B26" s="481" t="s">
        <v>2994</v>
      </c>
      <c r="C26" s="482">
        <v>2322</v>
      </c>
      <c r="D26" s="482">
        <v>2322</v>
      </c>
      <c r="E26" s="482">
        <v>163</v>
      </c>
      <c r="F26" s="482">
        <v>163</v>
      </c>
      <c r="G26" s="527">
        <f t="shared" si="0"/>
        <v>2485</v>
      </c>
      <c r="H26" s="527">
        <f t="shared" si="0"/>
        <v>2485</v>
      </c>
    </row>
    <row r="27" spans="1:8">
      <c r="A27" s="480" t="s">
        <v>3086</v>
      </c>
      <c r="B27" s="481" t="s">
        <v>3087</v>
      </c>
      <c r="C27" s="482">
        <v>35</v>
      </c>
      <c r="D27" s="482">
        <v>35</v>
      </c>
      <c r="E27" s="482">
        <v>0</v>
      </c>
      <c r="F27" s="482">
        <v>0</v>
      </c>
      <c r="G27" s="527">
        <f t="shared" si="0"/>
        <v>35</v>
      </c>
      <c r="H27" s="527">
        <f t="shared" si="0"/>
        <v>35</v>
      </c>
    </row>
    <row r="28" spans="1:8">
      <c r="A28" s="480" t="s">
        <v>3088</v>
      </c>
      <c r="B28" s="481" t="s">
        <v>3089</v>
      </c>
      <c r="C28" s="482">
        <v>6</v>
      </c>
      <c r="D28" s="482">
        <v>6</v>
      </c>
      <c r="E28" s="482">
        <v>0</v>
      </c>
      <c r="F28" s="482">
        <v>0</v>
      </c>
      <c r="G28" s="527">
        <f t="shared" si="0"/>
        <v>6</v>
      </c>
      <c r="H28" s="527">
        <f t="shared" si="0"/>
        <v>6</v>
      </c>
    </row>
    <row r="29" spans="1:8">
      <c r="A29" s="480" t="s">
        <v>2995</v>
      </c>
      <c r="B29" s="481" t="s">
        <v>2996</v>
      </c>
      <c r="C29" s="482">
        <v>1</v>
      </c>
      <c r="D29" s="482">
        <v>1</v>
      </c>
      <c r="E29" s="482">
        <v>75</v>
      </c>
      <c r="F29" s="482">
        <v>75</v>
      </c>
      <c r="G29" s="527">
        <f t="shared" si="0"/>
        <v>76</v>
      </c>
      <c r="H29" s="527">
        <f t="shared" si="0"/>
        <v>76</v>
      </c>
    </row>
    <row r="30" spans="1:8">
      <c r="A30" s="480" t="s">
        <v>3090</v>
      </c>
      <c r="B30" s="481" t="s">
        <v>3091</v>
      </c>
      <c r="C30" s="482">
        <v>0</v>
      </c>
      <c r="D30" s="482">
        <v>0</v>
      </c>
      <c r="E30" s="482">
        <v>2</v>
      </c>
      <c r="F30" s="482">
        <v>2</v>
      </c>
      <c r="G30" s="527">
        <f t="shared" si="0"/>
        <v>2</v>
      </c>
      <c r="H30" s="527">
        <f t="shared" si="0"/>
        <v>2</v>
      </c>
    </row>
    <row r="31" spans="1:8">
      <c r="A31" s="480" t="s">
        <v>2623</v>
      </c>
      <c r="B31" s="481" t="s">
        <v>2624</v>
      </c>
      <c r="C31" s="482">
        <v>1</v>
      </c>
      <c r="D31" s="482">
        <v>1</v>
      </c>
      <c r="E31" s="482">
        <v>205</v>
      </c>
      <c r="F31" s="482">
        <v>205</v>
      </c>
      <c r="G31" s="527">
        <f t="shared" si="0"/>
        <v>206</v>
      </c>
      <c r="H31" s="527">
        <f t="shared" si="0"/>
        <v>206</v>
      </c>
    </row>
    <row r="32" spans="1:8">
      <c r="A32" s="480" t="s">
        <v>2625</v>
      </c>
      <c r="B32" s="481" t="s">
        <v>2626</v>
      </c>
      <c r="C32" s="482">
        <v>3</v>
      </c>
      <c r="D32" s="482">
        <v>3</v>
      </c>
      <c r="E32" s="482">
        <v>497</v>
      </c>
      <c r="F32" s="482">
        <v>497</v>
      </c>
      <c r="G32" s="527">
        <f t="shared" si="0"/>
        <v>500</v>
      </c>
      <c r="H32" s="527">
        <f t="shared" si="0"/>
        <v>500</v>
      </c>
    </row>
    <row r="33" spans="1:8">
      <c r="A33" s="480" t="s">
        <v>3092</v>
      </c>
      <c r="B33" s="481" t="s">
        <v>3093</v>
      </c>
      <c r="C33" s="482">
        <v>0</v>
      </c>
      <c r="D33" s="482">
        <v>0</v>
      </c>
      <c r="E33" s="482">
        <v>1</v>
      </c>
      <c r="F33" s="482">
        <v>1</v>
      </c>
      <c r="G33" s="527">
        <f t="shared" si="0"/>
        <v>1</v>
      </c>
      <c r="H33" s="527">
        <f t="shared" si="0"/>
        <v>1</v>
      </c>
    </row>
    <row r="34" spans="1:8">
      <c r="A34" s="480" t="s">
        <v>3094</v>
      </c>
      <c r="B34" s="481" t="s">
        <v>3095</v>
      </c>
      <c r="C34" s="482">
        <v>1</v>
      </c>
      <c r="D34" s="482">
        <v>1</v>
      </c>
      <c r="E34" s="482">
        <v>9</v>
      </c>
      <c r="F34" s="482">
        <v>9</v>
      </c>
      <c r="G34" s="527">
        <f t="shared" si="0"/>
        <v>10</v>
      </c>
      <c r="H34" s="527">
        <f t="shared" si="0"/>
        <v>10</v>
      </c>
    </row>
    <row r="35" spans="1:8">
      <c r="A35" s="480" t="s">
        <v>3096</v>
      </c>
      <c r="B35" s="481" t="s">
        <v>3097</v>
      </c>
      <c r="C35" s="482">
        <v>0</v>
      </c>
      <c r="D35" s="482">
        <v>0</v>
      </c>
      <c r="E35" s="482">
        <v>2</v>
      </c>
      <c r="F35" s="482">
        <v>2</v>
      </c>
      <c r="G35" s="527">
        <f t="shared" si="0"/>
        <v>2</v>
      </c>
      <c r="H35" s="527">
        <f t="shared" si="0"/>
        <v>2</v>
      </c>
    </row>
    <row r="36" spans="1:8">
      <c r="A36" s="480" t="s">
        <v>3098</v>
      </c>
      <c r="B36" s="481" t="s">
        <v>3099</v>
      </c>
      <c r="C36" s="482">
        <v>0</v>
      </c>
      <c r="D36" s="482">
        <v>0</v>
      </c>
      <c r="E36" s="482">
        <v>5</v>
      </c>
      <c r="F36" s="482">
        <v>5</v>
      </c>
      <c r="G36" s="527">
        <f t="shared" si="0"/>
        <v>5</v>
      </c>
      <c r="H36" s="527">
        <f t="shared" si="0"/>
        <v>5</v>
      </c>
    </row>
    <row r="37" spans="1:8">
      <c r="A37" s="480" t="s">
        <v>3100</v>
      </c>
      <c r="B37" s="481" t="s">
        <v>3101</v>
      </c>
      <c r="C37" s="482">
        <v>0</v>
      </c>
      <c r="D37" s="482">
        <v>0</v>
      </c>
      <c r="E37" s="482">
        <v>11</v>
      </c>
      <c r="F37" s="482">
        <v>11</v>
      </c>
      <c r="G37" s="527">
        <f t="shared" si="0"/>
        <v>11</v>
      </c>
      <c r="H37" s="527">
        <f t="shared" si="0"/>
        <v>11</v>
      </c>
    </row>
    <row r="38" spans="1:8">
      <c r="A38" s="480" t="s">
        <v>2802</v>
      </c>
      <c r="B38" s="481" t="s">
        <v>2851</v>
      </c>
      <c r="C38" s="482">
        <v>0</v>
      </c>
      <c r="D38" s="482">
        <v>0</v>
      </c>
      <c r="E38" s="482">
        <v>1</v>
      </c>
      <c r="F38" s="482">
        <v>1</v>
      </c>
      <c r="G38" s="527">
        <f t="shared" si="0"/>
        <v>1</v>
      </c>
      <c r="H38" s="527">
        <f t="shared" si="0"/>
        <v>1</v>
      </c>
    </row>
    <row r="39" spans="1:8">
      <c r="A39" s="480" t="s">
        <v>2804</v>
      </c>
      <c r="B39" s="481" t="s">
        <v>2853</v>
      </c>
      <c r="C39" s="482">
        <v>0</v>
      </c>
      <c r="D39" s="482">
        <v>0</v>
      </c>
      <c r="E39" s="482">
        <v>10</v>
      </c>
      <c r="F39" s="482">
        <v>10</v>
      </c>
      <c r="G39" s="527">
        <f t="shared" ref="G39:H77" si="1">C39+E39</f>
        <v>10</v>
      </c>
      <c r="H39" s="527">
        <f t="shared" si="1"/>
        <v>10</v>
      </c>
    </row>
    <row r="40" spans="1:8">
      <c r="A40" s="480" t="s">
        <v>2753</v>
      </c>
      <c r="B40" s="481" t="s">
        <v>2754</v>
      </c>
      <c r="C40" s="482">
        <v>10</v>
      </c>
      <c r="D40" s="482">
        <v>10</v>
      </c>
      <c r="E40" s="482">
        <v>83</v>
      </c>
      <c r="F40" s="482">
        <v>83</v>
      </c>
      <c r="G40" s="527">
        <f t="shared" si="1"/>
        <v>93</v>
      </c>
      <c r="H40" s="527">
        <f t="shared" si="1"/>
        <v>93</v>
      </c>
    </row>
    <row r="41" spans="1:8">
      <c r="A41" s="480" t="s">
        <v>3003</v>
      </c>
      <c r="B41" s="481" t="s">
        <v>3004</v>
      </c>
      <c r="C41" s="482">
        <v>9</v>
      </c>
      <c r="D41" s="482">
        <v>9</v>
      </c>
      <c r="E41" s="482">
        <v>2</v>
      </c>
      <c r="F41" s="482">
        <v>2</v>
      </c>
      <c r="G41" s="527">
        <f t="shared" si="1"/>
        <v>11</v>
      </c>
      <c r="H41" s="527">
        <f t="shared" si="1"/>
        <v>11</v>
      </c>
    </row>
    <row r="42" spans="1:8">
      <c r="A42" s="480" t="s">
        <v>3005</v>
      </c>
      <c r="B42" s="481" t="s">
        <v>3006</v>
      </c>
      <c r="C42" s="482">
        <v>10</v>
      </c>
      <c r="D42" s="482">
        <v>10</v>
      </c>
      <c r="E42" s="482">
        <v>5</v>
      </c>
      <c r="F42" s="482">
        <v>5</v>
      </c>
      <c r="G42" s="527">
        <f t="shared" si="1"/>
        <v>15</v>
      </c>
      <c r="H42" s="527">
        <f t="shared" si="1"/>
        <v>15</v>
      </c>
    </row>
    <row r="43" spans="1:8">
      <c r="A43" s="480" t="s">
        <v>3007</v>
      </c>
      <c r="B43" s="481" t="s">
        <v>3008</v>
      </c>
      <c r="C43" s="482">
        <v>10</v>
      </c>
      <c r="D43" s="482">
        <v>10</v>
      </c>
      <c r="E43" s="482">
        <v>6</v>
      </c>
      <c r="F43" s="482">
        <v>6</v>
      </c>
      <c r="G43" s="527">
        <f t="shared" si="1"/>
        <v>16</v>
      </c>
      <c r="H43" s="527">
        <f t="shared" si="1"/>
        <v>16</v>
      </c>
    </row>
    <row r="44" spans="1:8">
      <c r="A44" s="480" t="s">
        <v>3009</v>
      </c>
      <c r="B44" s="481" t="s">
        <v>3010</v>
      </c>
      <c r="C44" s="482">
        <v>8</v>
      </c>
      <c r="D44" s="482">
        <v>8</v>
      </c>
      <c r="E44" s="482">
        <v>1</v>
      </c>
      <c r="F44" s="482">
        <v>1</v>
      </c>
      <c r="G44" s="527">
        <f t="shared" si="1"/>
        <v>9</v>
      </c>
      <c r="H44" s="527">
        <f t="shared" si="1"/>
        <v>9</v>
      </c>
    </row>
    <row r="45" spans="1:8">
      <c r="A45" s="480" t="s">
        <v>3011</v>
      </c>
      <c r="B45" s="481" t="s">
        <v>3012</v>
      </c>
      <c r="C45" s="482">
        <v>10</v>
      </c>
      <c r="D45" s="482">
        <v>10</v>
      </c>
      <c r="E45" s="482">
        <v>11</v>
      </c>
      <c r="F45" s="482">
        <v>11</v>
      </c>
      <c r="G45" s="527">
        <f t="shared" si="1"/>
        <v>21</v>
      </c>
      <c r="H45" s="527">
        <f t="shared" si="1"/>
        <v>21</v>
      </c>
    </row>
    <row r="46" spans="1:8">
      <c r="A46" s="480" t="s">
        <v>2755</v>
      </c>
      <c r="B46" s="481" t="s">
        <v>2756</v>
      </c>
      <c r="C46" s="482">
        <v>9</v>
      </c>
      <c r="D46" s="482">
        <v>9</v>
      </c>
      <c r="E46" s="482">
        <v>10</v>
      </c>
      <c r="F46" s="482">
        <v>10</v>
      </c>
      <c r="G46" s="527">
        <f t="shared" si="1"/>
        <v>19</v>
      </c>
      <c r="H46" s="527">
        <f t="shared" si="1"/>
        <v>19</v>
      </c>
    </row>
    <row r="47" spans="1:8">
      <c r="A47" s="480" t="s">
        <v>3013</v>
      </c>
      <c r="B47" s="481" t="s">
        <v>3014</v>
      </c>
      <c r="C47" s="482">
        <v>9</v>
      </c>
      <c r="D47" s="482">
        <v>9</v>
      </c>
      <c r="E47" s="482">
        <v>1</v>
      </c>
      <c r="F47" s="482">
        <v>1</v>
      </c>
      <c r="G47" s="527">
        <f t="shared" si="1"/>
        <v>10</v>
      </c>
      <c r="H47" s="527">
        <f t="shared" si="1"/>
        <v>10</v>
      </c>
    </row>
    <row r="48" spans="1:8">
      <c r="A48" s="480" t="s">
        <v>3015</v>
      </c>
      <c r="B48" s="481" t="s">
        <v>3016</v>
      </c>
      <c r="C48" s="482">
        <v>9</v>
      </c>
      <c r="D48" s="482">
        <v>9</v>
      </c>
      <c r="E48" s="482">
        <v>0</v>
      </c>
      <c r="F48" s="482">
        <v>0</v>
      </c>
      <c r="G48" s="527">
        <f t="shared" si="1"/>
        <v>9</v>
      </c>
      <c r="H48" s="527">
        <f t="shared" si="1"/>
        <v>9</v>
      </c>
    </row>
    <row r="49" spans="1:8">
      <c r="A49" s="480" t="s">
        <v>2757</v>
      </c>
      <c r="B49" s="481" t="s">
        <v>2758</v>
      </c>
      <c r="C49" s="482">
        <v>10</v>
      </c>
      <c r="D49" s="482">
        <v>10</v>
      </c>
      <c r="E49" s="482">
        <v>85</v>
      </c>
      <c r="F49" s="482">
        <v>85</v>
      </c>
      <c r="G49" s="527">
        <f t="shared" si="1"/>
        <v>95</v>
      </c>
      <c r="H49" s="527">
        <f t="shared" si="1"/>
        <v>95</v>
      </c>
    </row>
    <row r="50" spans="1:8">
      <c r="A50" s="480" t="s">
        <v>2761</v>
      </c>
      <c r="B50" s="481" t="s">
        <v>2762</v>
      </c>
      <c r="C50" s="482">
        <v>190</v>
      </c>
      <c r="D50" s="482">
        <v>190</v>
      </c>
      <c r="E50" s="482">
        <v>115</v>
      </c>
      <c r="F50" s="482">
        <v>115</v>
      </c>
      <c r="G50" s="527">
        <f t="shared" si="1"/>
        <v>305</v>
      </c>
      <c r="H50" s="527">
        <f t="shared" si="1"/>
        <v>305</v>
      </c>
    </row>
    <row r="51" spans="1:8">
      <c r="A51" s="480" t="s">
        <v>2763</v>
      </c>
      <c r="B51" s="481" t="s">
        <v>2764</v>
      </c>
      <c r="C51" s="482">
        <v>0</v>
      </c>
      <c r="D51" s="482">
        <v>0</v>
      </c>
      <c r="E51" s="482">
        <v>1</v>
      </c>
      <c r="F51" s="482">
        <v>1</v>
      </c>
      <c r="G51" s="527">
        <f t="shared" si="1"/>
        <v>1</v>
      </c>
      <c r="H51" s="527">
        <f t="shared" si="1"/>
        <v>1</v>
      </c>
    </row>
    <row r="52" spans="1:8">
      <c r="A52" s="480" t="s">
        <v>2765</v>
      </c>
      <c r="B52" s="481" t="s">
        <v>2766</v>
      </c>
      <c r="C52" s="482">
        <v>2566</v>
      </c>
      <c r="D52" s="482">
        <v>2566</v>
      </c>
      <c r="E52" s="482">
        <v>339</v>
      </c>
      <c r="F52" s="482">
        <v>339</v>
      </c>
      <c r="G52" s="527">
        <f t="shared" si="1"/>
        <v>2905</v>
      </c>
      <c r="H52" s="527">
        <f t="shared" si="1"/>
        <v>2905</v>
      </c>
    </row>
    <row r="53" spans="1:8">
      <c r="A53" s="480" t="s">
        <v>3019</v>
      </c>
      <c r="B53" s="481" t="s">
        <v>3020</v>
      </c>
      <c r="C53" s="482">
        <v>0</v>
      </c>
      <c r="D53" s="482">
        <v>0</v>
      </c>
      <c r="E53" s="482">
        <v>1</v>
      </c>
      <c r="F53" s="482">
        <v>1</v>
      </c>
      <c r="G53" s="527">
        <f t="shared" si="1"/>
        <v>1</v>
      </c>
      <c r="H53" s="527">
        <f t="shared" si="1"/>
        <v>1</v>
      </c>
    </row>
    <row r="54" spans="1:8">
      <c r="A54" s="480" t="s">
        <v>3021</v>
      </c>
      <c r="B54" s="481" t="s">
        <v>3022</v>
      </c>
      <c r="C54" s="482">
        <v>364</v>
      </c>
      <c r="D54" s="482">
        <v>364</v>
      </c>
      <c r="E54" s="482">
        <v>239</v>
      </c>
      <c r="F54" s="482">
        <v>239</v>
      </c>
      <c r="G54" s="527">
        <f t="shared" si="1"/>
        <v>603</v>
      </c>
      <c r="H54" s="527">
        <f t="shared" si="1"/>
        <v>603</v>
      </c>
    </row>
    <row r="55" spans="1:8">
      <c r="A55" s="480" t="s">
        <v>3023</v>
      </c>
      <c r="B55" s="481" t="s">
        <v>3024</v>
      </c>
      <c r="C55" s="482">
        <v>111</v>
      </c>
      <c r="D55" s="482">
        <v>111</v>
      </c>
      <c r="E55" s="482">
        <v>90</v>
      </c>
      <c r="F55" s="482">
        <v>90</v>
      </c>
      <c r="G55" s="527">
        <f t="shared" si="1"/>
        <v>201</v>
      </c>
      <c r="H55" s="527">
        <f t="shared" si="1"/>
        <v>201</v>
      </c>
    </row>
    <row r="56" spans="1:8">
      <c r="A56" s="480" t="s">
        <v>2769</v>
      </c>
      <c r="B56" s="481" t="s">
        <v>2770</v>
      </c>
      <c r="C56" s="482">
        <v>0</v>
      </c>
      <c r="D56" s="482">
        <v>0</v>
      </c>
      <c r="E56" s="482">
        <v>39</v>
      </c>
      <c r="F56" s="482">
        <v>39</v>
      </c>
      <c r="G56" s="527">
        <f t="shared" si="1"/>
        <v>39</v>
      </c>
      <c r="H56" s="527">
        <f t="shared" si="1"/>
        <v>39</v>
      </c>
    </row>
    <row r="57" spans="1:8">
      <c r="A57" s="480" t="s">
        <v>3031</v>
      </c>
      <c r="B57" s="481" t="s">
        <v>3032</v>
      </c>
      <c r="C57" s="482">
        <v>34</v>
      </c>
      <c r="D57" s="482">
        <v>34</v>
      </c>
      <c r="E57" s="482">
        <v>67</v>
      </c>
      <c r="F57" s="482">
        <v>67</v>
      </c>
      <c r="G57" s="527">
        <f t="shared" si="1"/>
        <v>101</v>
      </c>
      <c r="H57" s="527">
        <f t="shared" si="1"/>
        <v>101</v>
      </c>
    </row>
    <row r="58" spans="1:8">
      <c r="A58" s="480" t="s">
        <v>2927</v>
      </c>
      <c r="B58" s="481" t="s">
        <v>2928</v>
      </c>
      <c r="C58" s="482">
        <v>245</v>
      </c>
      <c r="D58" s="482">
        <v>245</v>
      </c>
      <c r="E58" s="482">
        <v>88</v>
      </c>
      <c r="F58" s="482">
        <v>88</v>
      </c>
      <c r="G58" s="527">
        <f t="shared" si="1"/>
        <v>333</v>
      </c>
      <c r="H58" s="527">
        <f t="shared" si="1"/>
        <v>333</v>
      </c>
    </row>
    <row r="59" spans="1:8">
      <c r="A59" s="480" t="s">
        <v>2929</v>
      </c>
      <c r="B59" s="481" t="s">
        <v>2930</v>
      </c>
      <c r="C59" s="482">
        <v>94</v>
      </c>
      <c r="D59" s="482">
        <v>94</v>
      </c>
      <c r="E59" s="482">
        <v>23</v>
      </c>
      <c r="F59" s="482">
        <v>23</v>
      </c>
      <c r="G59" s="527">
        <f t="shared" si="1"/>
        <v>117</v>
      </c>
      <c r="H59" s="527">
        <f t="shared" si="1"/>
        <v>117</v>
      </c>
    </row>
    <row r="60" spans="1:8">
      <c r="A60" s="480" t="s">
        <v>3102</v>
      </c>
      <c r="B60" s="481" t="s">
        <v>3103</v>
      </c>
      <c r="C60" s="482">
        <v>0</v>
      </c>
      <c r="D60" s="482">
        <v>0</v>
      </c>
      <c r="E60" s="482">
        <v>4</v>
      </c>
      <c r="F60" s="482">
        <v>4</v>
      </c>
      <c r="G60" s="527">
        <f t="shared" si="1"/>
        <v>4</v>
      </c>
      <c r="H60" s="527">
        <f t="shared" si="1"/>
        <v>4</v>
      </c>
    </row>
    <row r="61" spans="1:8">
      <c r="A61" s="480" t="s">
        <v>3104</v>
      </c>
      <c r="B61" s="481" t="s">
        <v>3105</v>
      </c>
      <c r="C61" s="482">
        <v>0</v>
      </c>
      <c r="D61" s="482">
        <v>0</v>
      </c>
      <c r="E61" s="482">
        <v>1</v>
      </c>
      <c r="F61" s="482">
        <v>1</v>
      </c>
      <c r="G61" s="527">
        <f t="shared" si="1"/>
        <v>1</v>
      </c>
      <c r="H61" s="527">
        <f t="shared" si="1"/>
        <v>1</v>
      </c>
    </row>
    <row r="62" spans="1:8">
      <c r="A62" s="480" t="s">
        <v>3106</v>
      </c>
      <c r="B62" s="481" t="s">
        <v>3107</v>
      </c>
      <c r="C62" s="482">
        <v>0</v>
      </c>
      <c r="D62" s="482">
        <v>0</v>
      </c>
      <c r="E62" s="482">
        <v>1</v>
      </c>
      <c r="F62" s="482">
        <v>1</v>
      </c>
      <c r="G62" s="527">
        <f t="shared" si="1"/>
        <v>1</v>
      </c>
      <c r="H62" s="527">
        <f t="shared" si="1"/>
        <v>1</v>
      </c>
    </row>
    <row r="63" spans="1:8">
      <c r="A63" s="480" t="s">
        <v>2979</v>
      </c>
      <c r="B63" s="481" t="s">
        <v>2980</v>
      </c>
      <c r="C63" s="482">
        <v>0</v>
      </c>
      <c r="D63" s="482">
        <v>0</v>
      </c>
      <c r="E63" s="482">
        <v>10</v>
      </c>
      <c r="F63" s="482">
        <v>10</v>
      </c>
      <c r="G63" s="527">
        <f t="shared" si="1"/>
        <v>10</v>
      </c>
      <c r="H63" s="527">
        <f t="shared" si="1"/>
        <v>10</v>
      </c>
    </row>
    <row r="64" spans="1:8">
      <c r="A64" s="480" t="s">
        <v>2961</v>
      </c>
      <c r="B64" s="481" t="s">
        <v>2962</v>
      </c>
      <c r="C64" s="482">
        <v>2588</v>
      </c>
      <c r="D64" s="482">
        <v>2588</v>
      </c>
      <c r="E64" s="482">
        <v>439</v>
      </c>
      <c r="F64" s="482">
        <v>439</v>
      </c>
      <c r="G64" s="527">
        <f t="shared" si="1"/>
        <v>3027</v>
      </c>
      <c r="H64" s="527">
        <f t="shared" si="1"/>
        <v>3027</v>
      </c>
    </row>
    <row r="65" spans="1:8">
      <c r="A65" s="480" t="s">
        <v>3035</v>
      </c>
      <c r="B65" s="481" t="s">
        <v>3036</v>
      </c>
      <c r="C65" s="482">
        <v>1455</v>
      </c>
      <c r="D65" s="482">
        <v>1455</v>
      </c>
      <c r="E65" s="482">
        <v>147</v>
      </c>
      <c r="F65" s="482">
        <v>147</v>
      </c>
      <c r="G65" s="527">
        <f t="shared" si="1"/>
        <v>1602</v>
      </c>
      <c r="H65" s="527">
        <f t="shared" si="1"/>
        <v>1602</v>
      </c>
    </row>
    <row r="66" spans="1:8">
      <c r="A66" s="480" t="s">
        <v>3037</v>
      </c>
      <c r="B66" s="481" t="s">
        <v>3038</v>
      </c>
      <c r="C66" s="482">
        <v>1</v>
      </c>
      <c r="D66" s="482">
        <v>1</v>
      </c>
      <c r="E66" s="482">
        <v>52</v>
      </c>
      <c r="F66" s="482">
        <v>52</v>
      </c>
      <c r="G66" s="527">
        <f t="shared" si="1"/>
        <v>53</v>
      </c>
      <c r="H66" s="527">
        <f t="shared" si="1"/>
        <v>53</v>
      </c>
    </row>
    <row r="67" spans="1:8">
      <c r="A67" s="480" t="s">
        <v>2829</v>
      </c>
      <c r="B67" s="481" t="s">
        <v>2878</v>
      </c>
      <c r="C67" s="482">
        <v>204</v>
      </c>
      <c r="D67" s="482">
        <v>204</v>
      </c>
      <c r="E67" s="482">
        <v>31</v>
      </c>
      <c r="F67" s="482">
        <v>31</v>
      </c>
      <c r="G67" s="527">
        <f t="shared" si="1"/>
        <v>235</v>
      </c>
      <c r="H67" s="527">
        <f t="shared" si="1"/>
        <v>235</v>
      </c>
    </row>
    <row r="68" spans="1:8">
      <c r="A68" s="480" t="s">
        <v>2981</v>
      </c>
      <c r="B68" s="481" t="s">
        <v>2982</v>
      </c>
      <c r="C68" s="482">
        <v>0</v>
      </c>
      <c r="D68" s="482">
        <v>0</v>
      </c>
      <c r="E68" s="482">
        <v>6</v>
      </c>
      <c r="F68" s="482">
        <v>6</v>
      </c>
      <c r="G68" s="527">
        <f t="shared" si="1"/>
        <v>6</v>
      </c>
      <c r="H68" s="527">
        <f t="shared" si="1"/>
        <v>6</v>
      </c>
    </row>
    <row r="69" spans="1:8">
      <c r="A69" s="480" t="s">
        <v>3108</v>
      </c>
      <c r="B69" s="481" t="s">
        <v>3109</v>
      </c>
      <c r="C69" s="482">
        <v>3</v>
      </c>
      <c r="D69" s="482">
        <v>3</v>
      </c>
      <c r="E69" s="482">
        <v>0</v>
      </c>
      <c r="F69" s="482">
        <v>0</v>
      </c>
      <c r="G69" s="527">
        <f t="shared" si="1"/>
        <v>3</v>
      </c>
      <c r="H69" s="527">
        <f t="shared" si="1"/>
        <v>3</v>
      </c>
    </row>
    <row r="70" spans="1:8">
      <c r="A70" s="480" t="s">
        <v>2832</v>
      </c>
      <c r="B70" s="481" t="s">
        <v>2881</v>
      </c>
      <c r="C70" s="482">
        <v>9</v>
      </c>
      <c r="D70" s="482">
        <v>9</v>
      </c>
      <c r="E70" s="482">
        <v>935</v>
      </c>
      <c r="F70" s="482">
        <v>935</v>
      </c>
      <c r="G70" s="527">
        <f t="shared" si="1"/>
        <v>944</v>
      </c>
      <c r="H70" s="527">
        <f t="shared" si="1"/>
        <v>944</v>
      </c>
    </row>
    <row r="71" spans="1:8">
      <c r="A71" s="480" t="s">
        <v>3039</v>
      </c>
      <c r="B71" s="481" t="s">
        <v>3040</v>
      </c>
      <c r="C71" s="482">
        <v>0</v>
      </c>
      <c r="D71" s="482">
        <v>0</v>
      </c>
      <c r="E71" s="482">
        <v>5</v>
      </c>
      <c r="F71" s="482">
        <v>5</v>
      </c>
      <c r="G71" s="527">
        <f t="shared" si="1"/>
        <v>5</v>
      </c>
      <c r="H71" s="527">
        <f t="shared" si="1"/>
        <v>5</v>
      </c>
    </row>
    <row r="72" spans="1:8">
      <c r="A72" s="480" t="s">
        <v>2834</v>
      </c>
      <c r="B72" s="481" t="s">
        <v>2883</v>
      </c>
      <c r="C72" s="482">
        <v>0</v>
      </c>
      <c r="D72" s="482">
        <v>0</v>
      </c>
      <c r="E72" s="482">
        <v>292</v>
      </c>
      <c r="F72" s="482">
        <v>292</v>
      </c>
      <c r="G72" s="527">
        <f t="shared" si="1"/>
        <v>292</v>
      </c>
      <c r="H72" s="527">
        <f t="shared" si="1"/>
        <v>292</v>
      </c>
    </row>
    <row r="73" spans="1:8">
      <c r="A73" s="480" t="s">
        <v>2783</v>
      </c>
      <c r="B73" s="481" t="s">
        <v>2784</v>
      </c>
      <c r="C73" s="482">
        <v>13</v>
      </c>
      <c r="D73" s="482">
        <v>13</v>
      </c>
      <c r="E73" s="482">
        <v>1221</v>
      </c>
      <c r="F73" s="482">
        <v>1221</v>
      </c>
      <c r="G73" s="527">
        <f t="shared" si="1"/>
        <v>1234</v>
      </c>
      <c r="H73" s="527">
        <f t="shared" si="1"/>
        <v>1234</v>
      </c>
    </row>
    <row r="74" spans="1:8">
      <c r="A74" s="480" t="s">
        <v>2785</v>
      </c>
      <c r="B74" s="481" t="s">
        <v>2786</v>
      </c>
      <c r="C74" s="482">
        <v>23</v>
      </c>
      <c r="D74" s="482">
        <v>23</v>
      </c>
      <c r="E74" s="482">
        <v>1895</v>
      </c>
      <c r="F74" s="482">
        <v>1895</v>
      </c>
      <c r="G74" s="527">
        <f t="shared" si="1"/>
        <v>1918</v>
      </c>
      <c r="H74" s="527">
        <f t="shared" si="1"/>
        <v>1918</v>
      </c>
    </row>
    <row r="75" spans="1:8">
      <c r="A75" s="480" t="s">
        <v>3041</v>
      </c>
      <c r="B75" s="481" t="s">
        <v>3042</v>
      </c>
      <c r="C75" s="482">
        <v>0</v>
      </c>
      <c r="D75" s="482">
        <v>0</v>
      </c>
      <c r="E75" s="482">
        <v>125</v>
      </c>
      <c r="F75" s="482">
        <v>125</v>
      </c>
      <c r="G75" s="527">
        <f t="shared" si="1"/>
        <v>125</v>
      </c>
      <c r="H75" s="527">
        <f t="shared" si="1"/>
        <v>125</v>
      </c>
    </row>
    <row r="76" spans="1:8">
      <c r="A76" s="480" t="s">
        <v>2987</v>
      </c>
      <c r="B76" s="481" t="s">
        <v>2988</v>
      </c>
      <c r="C76" s="482">
        <v>0</v>
      </c>
      <c r="D76" s="482">
        <v>0</v>
      </c>
      <c r="E76" s="482">
        <v>146</v>
      </c>
      <c r="F76" s="482">
        <v>146</v>
      </c>
      <c r="G76" s="527">
        <f t="shared" si="1"/>
        <v>146</v>
      </c>
      <c r="H76" s="527">
        <f t="shared" si="1"/>
        <v>146</v>
      </c>
    </row>
    <row r="77" spans="1:8">
      <c r="A77" s="505"/>
      <c r="B77" s="505"/>
      <c r="C77" s="540">
        <f>SUM(C10:C76)</f>
        <v>16236</v>
      </c>
      <c r="D77" s="540">
        <f>SUM(D10:D76)</f>
        <v>16236</v>
      </c>
      <c r="E77" s="540">
        <f>SUM(E10:E76)</f>
        <v>7993</v>
      </c>
      <c r="F77" s="540">
        <f>SUM(F10:F76)</f>
        <v>7993</v>
      </c>
      <c r="G77" s="529">
        <f t="shared" si="1"/>
        <v>24229</v>
      </c>
      <c r="H77" s="529">
        <f t="shared" si="1"/>
        <v>24229</v>
      </c>
    </row>
  </sheetData>
  <mergeCells count="5"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1"/>
  <sheetViews>
    <sheetView workbookViewId="0">
      <selection activeCell="J6" sqref="J6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3110</v>
      </c>
      <c r="D5" s="218"/>
      <c r="E5" s="218"/>
      <c r="F5" s="218"/>
      <c r="G5" s="220"/>
      <c r="H5" s="105"/>
    </row>
    <row r="6" spans="1:8" ht="15.75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" thickTop="1">
      <c r="A9" s="278"/>
      <c r="B9" s="370" t="s">
        <v>1570</v>
      </c>
      <c r="C9" s="143"/>
      <c r="D9" s="143"/>
      <c r="E9" s="144"/>
      <c r="F9" s="144"/>
      <c r="G9" s="145"/>
      <c r="H9" s="144"/>
    </row>
    <row r="10" spans="1:8">
      <c r="A10" s="480" t="s">
        <v>3111</v>
      </c>
      <c r="B10" s="481" t="s">
        <v>3112</v>
      </c>
      <c r="C10" s="482">
        <v>1</v>
      </c>
      <c r="D10" s="482">
        <v>1</v>
      </c>
      <c r="E10" s="482">
        <v>0</v>
      </c>
      <c r="F10" s="482">
        <v>0</v>
      </c>
      <c r="G10" s="527">
        <f>C10+E10</f>
        <v>1</v>
      </c>
      <c r="H10" s="527">
        <f>D10+F10</f>
        <v>1</v>
      </c>
    </row>
    <row r="11" spans="1:8">
      <c r="A11" s="480" t="s">
        <v>3113</v>
      </c>
      <c r="B11" s="481" t="s">
        <v>3114</v>
      </c>
      <c r="C11" s="482">
        <v>0</v>
      </c>
      <c r="D11" s="482">
        <v>0</v>
      </c>
      <c r="E11" s="482">
        <v>1</v>
      </c>
      <c r="F11" s="482">
        <v>1</v>
      </c>
      <c r="G11" s="527">
        <f t="shared" ref="G11:H38" si="0">C11+E11</f>
        <v>1</v>
      </c>
      <c r="H11" s="527">
        <f t="shared" si="0"/>
        <v>1</v>
      </c>
    </row>
    <row r="12" spans="1:8">
      <c r="A12" s="480" t="s">
        <v>3115</v>
      </c>
      <c r="B12" s="481" t="s">
        <v>3116</v>
      </c>
      <c r="C12" s="482">
        <v>0</v>
      </c>
      <c r="D12" s="482">
        <v>0</v>
      </c>
      <c r="E12" s="482">
        <v>4</v>
      </c>
      <c r="F12" s="482">
        <v>4</v>
      </c>
      <c r="G12" s="527">
        <f t="shared" si="0"/>
        <v>4</v>
      </c>
      <c r="H12" s="527">
        <f t="shared" si="0"/>
        <v>4</v>
      </c>
    </row>
    <row r="13" spans="1:8">
      <c r="A13" s="480" t="s">
        <v>3117</v>
      </c>
      <c r="B13" s="481" t="s">
        <v>3118</v>
      </c>
      <c r="C13" s="482">
        <v>9</v>
      </c>
      <c r="D13" s="482">
        <v>9</v>
      </c>
      <c r="E13" s="482">
        <v>58</v>
      </c>
      <c r="F13" s="482">
        <v>58</v>
      </c>
      <c r="G13" s="527">
        <f t="shared" si="0"/>
        <v>67</v>
      </c>
      <c r="H13" s="527">
        <f t="shared" si="0"/>
        <v>67</v>
      </c>
    </row>
    <row r="14" spans="1:8">
      <c r="A14" s="480" t="s">
        <v>3119</v>
      </c>
      <c r="B14" s="481" t="s">
        <v>3120</v>
      </c>
      <c r="C14" s="482">
        <v>0</v>
      </c>
      <c r="D14" s="482">
        <v>0</v>
      </c>
      <c r="E14" s="482">
        <v>1</v>
      </c>
      <c r="F14" s="482">
        <v>1</v>
      </c>
      <c r="G14" s="527">
        <f t="shared" si="0"/>
        <v>1</v>
      </c>
      <c r="H14" s="527">
        <f t="shared" si="0"/>
        <v>1</v>
      </c>
    </row>
    <row r="15" spans="1:8">
      <c r="A15" s="480" t="s">
        <v>3121</v>
      </c>
      <c r="B15" s="481" t="s">
        <v>3122</v>
      </c>
      <c r="C15" s="482">
        <v>1</v>
      </c>
      <c r="D15" s="482">
        <v>1</v>
      </c>
      <c r="E15" s="482">
        <v>16</v>
      </c>
      <c r="F15" s="482">
        <v>16</v>
      </c>
      <c r="G15" s="527">
        <f t="shared" si="0"/>
        <v>17</v>
      </c>
      <c r="H15" s="527">
        <f t="shared" si="0"/>
        <v>17</v>
      </c>
    </row>
    <row r="16" spans="1:8">
      <c r="A16" s="480" t="s">
        <v>2995</v>
      </c>
      <c r="B16" s="481" t="s">
        <v>2996</v>
      </c>
      <c r="C16" s="482">
        <v>12</v>
      </c>
      <c r="D16" s="482">
        <v>12</v>
      </c>
      <c r="E16" s="482">
        <v>160</v>
      </c>
      <c r="F16" s="482">
        <v>160</v>
      </c>
      <c r="G16" s="527">
        <f t="shared" si="0"/>
        <v>172</v>
      </c>
      <c r="H16" s="527">
        <f t="shared" si="0"/>
        <v>172</v>
      </c>
    </row>
    <row r="17" spans="1:8">
      <c r="A17" s="480" t="s">
        <v>3123</v>
      </c>
      <c r="B17" s="481" t="s">
        <v>3124</v>
      </c>
      <c r="C17" s="482">
        <v>4</v>
      </c>
      <c r="D17" s="482">
        <v>4</v>
      </c>
      <c r="E17" s="482">
        <v>3</v>
      </c>
      <c r="F17" s="482">
        <v>3</v>
      </c>
      <c r="G17" s="527">
        <f t="shared" si="0"/>
        <v>7</v>
      </c>
      <c r="H17" s="527">
        <f t="shared" si="0"/>
        <v>7</v>
      </c>
    </row>
    <row r="18" spans="1:8">
      <c r="A18" s="480" t="s">
        <v>3125</v>
      </c>
      <c r="B18" s="481" t="s">
        <v>3126</v>
      </c>
      <c r="C18" s="482">
        <v>462</v>
      </c>
      <c r="D18" s="482">
        <v>462</v>
      </c>
      <c r="E18" s="482">
        <v>64</v>
      </c>
      <c r="F18" s="482">
        <v>64</v>
      </c>
      <c r="G18" s="527">
        <f t="shared" si="0"/>
        <v>526</v>
      </c>
      <c r="H18" s="527">
        <f t="shared" si="0"/>
        <v>526</v>
      </c>
    </row>
    <row r="19" spans="1:8">
      <c r="A19" s="480" t="s">
        <v>2623</v>
      </c>
      <c r="B19" s="481" t="s">
        <v>2624</v>
      </c>
      <c r="C19" s="482">
        <v>30</v>
      </c>
      <c r="D19" s="482">
        <v>30</v>
      </c>
      <c r="E19" s="482">
        <v>99</v>
      </c>
      <c r="F19" s="482">
        <v>99</v>
      </c>
      <c r="G19" s="527">
        <f t="shared" si="0"/>
        <v>129</v>
      </c>
      <c r="H19" s="527">
        <f t="shared" si="0"/>
        <v>129</v>
      </c>
    </row>
    <row r="20" spans="1:8">
      <c r="A20" s="480" t="s">
        <v>2917</v>
      </c>
      <c r="B20" s="481" t="s">
        <v>2918</v>
      </c>
      <c r="C20" s="482">
        <v>4</v>
      </c>
      <c r="D20" s="482">
        <v>4</v>
      </c>
      <c r="E20" s="482">
        <v>0</v>
      </c>
      <c r="F20" s="482">
        <v>0</v>
      </c>
      <c r="G20" s="527">
        <f t="shared" si="0"/>
        <v>4</v>
      </c>
      <c r="H20" s="527">
        <f t="shared" si="0"/>
        <v>4</v>
      </c>
    </row>
    <row r="21" spans="1:8">
      <c r="A21" s="480" t="s">
        <v>3127</v>
      </c>
      <c r="B21" s="481" t="s">
        <v>3128</v>
      </c>
      <c r="C21" s="482">
        <v>32</v>
      </c>
      <c r="D21" s="482">
        <v>32</v>
      </c>
      <c r="E21" s="482">
        <v>0</v>
      </c>
      <c r="F21" s="482">
        <v>0</v>
      </c>
      <c r="G21" s="527">
        <f t="shared" si="0"/>
        <v>32</v>
      </c>
      <c r="H21" s="527">
        <f t="shared" si="0"/>
        <v>32</v>
      </c>
    </row>
    <row r="22" spans="1:8">
      <c r="A22" s="480" t="s">
        <v>2997</v>
      </c>
      <c r="B22" s="481" t="s">
        <v>2998</v>
      </c>
      <c r="C22" s="482">
        <v>0</v>
      </c>
      <c r="D22" s="482">
        <v>0</v>
      </c>
      <c r="E22" s="482">
        <v>6</v>
      </c>
      <c r="F22" s="482">
        <v>6</v>
      </c>
      <c r="G22" s="527">
        <f t="shared" si="0"/>
        <v>6</v>
      </c>
      <c r="H22" s="527">
        <f t="shared" si="0"/>
        <v>6</v>
      </c>
    </row>
    <row r="23" spans="1:8">
      <c r="A23" s="480" t="s">
        <v>2625</v>
      </c>
      <c r="B23" s="481" t="s">
        <v>2626</v>
      </c>
      <c r="C23" s="482">
        <v>137</v>
      </c>
      <c r="D23" s="482">
        <v>137</v>
      </c>
      <c r="E23" s="482">
        <v>606</v>
      </c>
      <c r="F23" s="482">
        <v>606</v>
      </c>
      <c r="G23" s="527">
        <f t="shared" si="0"/>
        <v>743</v>
      </c>
      <c r="H23" s="527">
        <f t="shared" si="0"/>
        <v>743</v>
      </c>
    </row>
    <row r="24" spans="1:8">
      <c r="A24" s="480" t="s">
        <v>1813</v>
      </c>
      <c r="B24" s="481" t="s">
        <v>3129</v>
      </c>
      <c r="C24" s="482">
        <v>1</v>
      </c>
      <c r="D24" s="482">
        <v>1</v>
      </c>
      <c r="E24" s="482">
        <v>0</v>
      </c>
      <c r="F24" s="482">
        <v>0</v>
      </c>
      <c r="G24" s="527">
        <f t="shared" si="0"/>
        <v>1</v>
      </c>
      <c r="H24" s="527">
        <f t="shared" si="0"/>
        <v>1</v>
      </c>
    </row>
    <row r="25" spans="1:8">
      <c r="A25" s="480" t="s">
        <v>2921</v>
      </c>
      <c r="B25" s="481" t="s">
        <v>2922</v>
      </c>
      <c r="C25" s="482">
        <v>0</v>
      </c>
      <c r="D25" s="482">
        <v>0</v>
      </c>
      <c r="E25" s="482">
        <v>1</v>
      </c>
      <c r="F25" s="482">
        <v>1</v>
      </c>
      <c r="G25" s="527">
        <f t="shared" si="0"/>
        <v>1</v>
      </c>
      <c r="H25" s="527">
        <f t="shared" si="0"/>
        <v>1</v>
      </c>
    </row>
    <row r="26" spans="1:8">
      <c r="A26" s="480" t="s">
        <v>3130</v>
      </c>
      <c r="B26" s="481" t="s">
        <v>3131</v>
      </c>
      <c r="C26" s="482">
        <v>16</v>
      </c>
      <c r="D26" s="482">
        <v>16</v>
      </c>
      <c r="E26" s="482">
        <v>13</v>
      </c>
      <c r="F26" s="482">
        <v>13</v>
      </c>
      <c r="G26" s="527">
        <f t="shared" si="0"/>
        <v>29</v>
      </c>
      <c r="H26" s="527">
        <f t="shared" si="0"/>
        <v>29</v>
      </c>
    </row>
    <row r="27" spans="1:8">
      <c r="A27" s="480" t="s">
        <v>3132</v>
      </c>
      <c r="B27" s="481" t="s">
        <v>3133</v>
      </c>
      <c r="C27" s="482">
        <v>21</v>
      </c>
      <c r="D27" s="482">
        <v>21</v>
      </c>
      <c r="E27" s="482">
        <v>13</v>
      </c>
      <c r="F27" s="482">
        <v>13</v>
      </c>
      <c r="G27" s="527">
        <f t="shared" si="0"/>
        <v>34</v>
      </c>
      <c r="H27" s="527">
        <f t="shared" si="0"/>
        <v>34</v>
      </c>
    </row>
    <row r="28" spans="1:8">
      <c r="A28" s="480" t="s">
        <v>3132</v>
      </c>
      <c r="B28" s="481" t="s">
        <v>3133</v>
      </c>
      <c r="C28" s="482">
        <v>6</v>
      </c>
      <c r="D28" s="482">
        <v>6</v>
      </c>
      <c r="E28" s="482">
        <v>3</v>
      </c>
      <c r="F28" s="482">
        <v>3</v>
      </c>
      <c r="G28" s="527">
        <f t="shared" si="0"/>
        <v>9</v>
      </c>
      <c r="H28" s="527">
        <f t="shared" si="0"/>
        <v>9</v>
      </c>
    </row>
    <row r="29" spans="1:8">
      <c r="A29" s="480" t="s">
        <v>3134</v>
      </c>
      <c r="B29" s="481" t="s">
        <v>3135</v>
      </c>
      <c r="C29" s="482">
        <v>1</v>
      </c>
      <c r="D29" s="482">
        <v>1</v>
      </c>
      <c r="E29" s="482">
        <v>0</v>
      </c>
      <c r="F29" s="482">
        <v>0</v>
      </c>
      <c r="G29" s="527">
        <f t="shared" si="0"/>
        <v>1</v>
      </c>
      <c r="H29" s="527">
        <f t="shared" si="0"/>
        <v>1</v>
      </c>
    </row>
    <row r="30" spans="1:8">
      <c r="A30" s="480" t="s">
        <v>3005</v>
      </c>
      <c r="B30" s="481" t="s">
        <v>3006</v>
      </c>
      <c r="C30" s="482">
        <v>0</v>
      </c>
      <c r="D30" s="482">
        <v>0</v>
      </c>
      <c r="E30" s="482">
        <v>15</v>
      </c>
      <c r="F30" s="482">
        <v>15</v>
      </c>
      <c r="G30" s="527">
        <f t="shared" si="0"/>
        <v>15</v>
      </c>
      <c r="H30" s="527">
        <f t="shared" si="0"/>
        <v>15</v>
      </c>
    </row>
    <row r="31" spans="1:8">
      <c r="A31" s="480" t="s">
        <v>2757</v>
      </c>
      <c r="B31" s="481" t="s">
        <v>2758</v>
      </c>
      <c r="C31" s="482">
        <v>0</v>
      </c>
      <c r="D31" s="482">
        <v>0</v>
      </c>
      <c r="E31" s="482">
        <v>17</v>
      </c>
      <c r="F31" s="482">
        <v>17</v>
      </c>
      <c r="G31" s="527">
        <f t="shared" si="0"/>
        <v>17</v>
      </c>
      <c r="H31" s="527">
        <f t="shared" si="0"/>
        <v>17</v>
      </c>
    </row>
    <row r="32" spans="1:8">
      <c r="A32" s="480" t="s">
        <v>3136</v>
      </c>
      <c r="B32" s="481" t="s">
        <v>3137</v>
      </c>
      <c r="C32" s="482">
        <v>1</v>
      </c>
      <c r="D32" s="482">
        <v>1</v>
      </c>
      <c r="E32" s="482">
        <v>23</v>
      </c>
      <c r="F32" s="482">
        <v>23</v>
      </c>
      <c r="G32" s="527">
        <f t="shared" si="0"/>
        <v>24</v>
      </c>
      <c r="H32" s="527">
        <f t="shared" si="0"/>
        <v>24</v>
      </c>
    </row>
    <row r="33" spans="1:8">
      <c r="A33" s="480" t="s">
        <v>2927</v>
      </c>
      <c r="B33" s="481" t="s">
        <v>2928</v>
      </c>
      <c r="C33" s="482">
        <v>0</v>
      </c>
      <c r="D33" s="482">
        <v>0</v>
      </c>
      <c r="E33" s="482">
        <v>20</v>
      </c>
      <c r="F33" s="482">
        <v>20</v>
      </c>
      <c r="G33" s="527">
        <f t="shared" si="0"/>
        <v>20</v>
      </c>
      <c r="H33" s="527">
        <f t="shared" si="0"/>
        <v>20</v>
      </c>
    </row>
    <row r="34" spans="1:8">
      <c r="A34" s="480" t="s">
        <v>3138</v>
      </c>
      <c r="B34" s="481" t="s">
        <v>3139</v>
      </c>
      <c r="C34" s="482">
        <v>4</v>
      </c>
      <c r="D34" s="482">
        <v>4</v>
      </c>
      <c r="E34" s="482">
        <v>0</v>
      </c>
      <c r="F34" s="482">
        <v>0</v>
      </c>
      <c r="G34" s="527">
        <f t="shared" si="0"/>
        <v>4</v>
      </c>
      <c r="H34" s="527">
        <f t="shared" si="0"/>
        <v>4</v>
      </c>
    </row>
    <row r="35" spans="1:8">
      <c r="A35" s="480" t="s">
        <v>2979</v>
      </c>
      <c r="B35" s="481" t="s">
        <v>2980</v>
      </c>
      <c r="C35" s="482">
        <v>0</v>
      </c>
      <c r="D35" s="482">
        <v>0</v>
      </c>
      <c r="E35" s="482">
        <v>58</v>
      </c>
      <c r="F35" s="482">
        <v>58</v>
      </c>
      <c r="G35" s="527">
        <f t="shared" si="0"/>
        <v>58</v>
      </c>
      <c r="H35" s="527">
        <f t="shared" si="0"/>
        <v>58</v>
      </c>
    </row>
    <row r="36" spans="1:8">
      <c r="A36" s="480" t="s">
        <v>2981</v>
      </c>
      <c r="B36" s="481" t="s">
        <v>2982</v>
      </c>
      <c r="C36" s="482">
        <v>1</v>
      </c>
      <c r="D36" s="482">
        <v>1</v>
      </c>
      <c r="E36" s="482">
        <v>10</v>
      </c>
      <c r="F36" s="482">
        <v>10</v>
      </c>
      <c r="G36" s="527">
        <f t="shared" si="0"/>
        <v>11</v>
      </c>
      <c r="H36" s="527">
        <f t="shared" si="0"/>
        <v>11</v>
      </c>
    </row>
    <row r="37" spans="1:8">
      <c r="A37" s="480" t="s">
        <v>2832</v>
      </c>
      <c r="B37" s="481" t="s">
        <v>2881</v>
      </c>
      <c r="C37" s="482">
        <v>13</v>
      </c>
      <c r="D37" s="482">
        <v>13</v>
      </c>
      <c r="E37" s="482">
        <v>45</v>
      </c>
      <c r="F37" s="482">
        <v>45</v>
      </c>
      <c r="G37" s="527">
        <f t="shared" si="0"/>
        <v>58</v>
      </c>
      <c r="H37" s="527">
        <f t="shared" si="0"/>
        <v>58</v>
      </c>
    </row>
    <row r="38" spans="1:8">
      <c r="A38" s="480" t="s">
        <v>3039</v>
      </c>
      <c r="B38" s="481" t="s">
        <v>3040</v>
      </c>
      <c r="C38" s="482">
        <v>2</v>
      </c>
      <c r="D38" s="482">
        <v>2</v>
      </c>
      <c r="E38" s="482">
        <v>0</v>
      </c>
      <c r="F38" s="482">
        <v>0</v>
      </c>
      <c r="G38" s="527">
        <f t="shared" si="0"/>
        <v>2</v>
      </c>
      <c r="H38" s="527">
        <f t="shared" si="0"/>
        <v>2</v>
      </c>
    </row>
    <row r="39" spans="1:8">
      <c r="A39" s="480" t="s">
        <v>2834</v>
      </c>
      <c r="B39" s="481" t="s">
        <v>2883</v>
      </c>
      <c r="C39" s="482">
        <v>21</v>
      </c>
      <c r="D39" s="482">
        <v>21</v>
      </c>
      <c r="E39" s="482">
        <v>137</v>
      </c>
      <c r="F39" s="482">
        <v>137</v>
      </c>
      <c r="G39" s="527">
        <f t="shared" ref="G39:H51" si="1">C39+E39</f>
        <v>158</v>
      </c>
      <c r="H39" s="527">
        <f t="shared" si="1"/>
        <v>158</v>
      </c>
    </row>
    <row r="40" spans="1:8">
      <c r="A40" s="480" t="s">
        <v>3054</v>
      </c>
      <c r="B40" s="481" t="s">
        <v>3055</v>
      </c>
      <c r="C40" s="482">
        <v>19</v>
      </c>
      <c r="D40" s="482">
        <v>19</v>
      </c>
      <c r="E40" s="482">
        <v>125</v>
      </c>
      <c r="F40" s="482">
        <v>125</v>
      </c>
      <c r="G40" s="527">
        <f t="shared" si="1"/>
        <v>144</v>
      </c>
      <c r="H40" s="527">
        <f t="shared" si="1"/>
        <v>144</v>
      </c>
    </row>
    <row r="41" spans="1:8">
      <c r="A41" s="480" t="s">
        <v>3140</v>
      </c>
      <c r="B41" s="481" t="s">
        <v>3141</v>
      </c>
      <c r="C41" s="482">
        <v>0</v>
      </c>
      <c r="D41" s="482">
        <v>0</v>
      </c>
      <c r="E41" s="482">
        <v>1</v>
      </c>
      <c r="F41" s="482">
        <v>1</v>
      </c>
      <c r="G41" s="527">
        <f t="shared" si="1"/>
        <v>1</v>
      </c>
      <c r="H41" s="527">
        <f t="shared" si="1"/>
        <v>1</v>
      </c>
    </row>
    <row r="42" spans="1:8">
      <c r="A42" s="480" t="s">
        <v>2785</v>
      </c>
      <c r="B42" s="481" t="s">
        <v>2786</v>
      </c>
      <c r="C42" s="482">
        <v>161</v>
      </c>
      <c r="D42" s="482">
        <v>161</v>
      </c>
      <c r="E42" s="482">
        <v>861</v>
      </c>
      <c r="F42" s="482">
        <v>861</v>
      </c>
      <c r="G42" s="527">
        <f t="shared" si="1"/>
        <v>1022</v>
      </c>
      <c r="H42" s="527">
        <f t="shared" si="1"/>
        <v>1022</v>
      </c>
    </row>
    <row r="43" spans="1:8">
      <c r="A43" s="480" t="s">
        <v>2963</v>
      </c>
      <c r="B43" s="481" t="s">
        <v>2964</v>
      </c>
      <c r="C43" s="482">
        <v>5</v>
      </c>
      <c r="D43" s="482">
        <v>5</v>
      </c>
      <c r="E43" s="482">
        <v>18</v>
      </c>
      <c r="F43" s="482">
        <v>18</v>
      </c>
      <c r="G43" s="527">
        <f t="shared" si="1"/>
        <v>23</v>
      </c>
      <c r="H43" s="527">
        <f t="shared" si="1"/>
        <v>23</v>
      </c>
    </row>
    <row r="44" spans="1:8">
      <c r="A44" s="480" t="s">
        <v>3041</v>
      </c>
      <c r="B44" s="481" t="s">
        <v>3042</v>
      </c>
      <c r="C44" s="482">
        <v>0</v>
      </c>
      <c r="D44" s="482">
        <v>0</v>
      </c>
      <c r="E44" s="482">
        <v>22</v>
      </c>
      <c r="F44" s="482">
        <v>22</v>
      </c>
      <c r="G44" s="527">
        <f t="shared" si="1"/>
        <v>22</v>
      </c>
      <c r="H44" s="527">
        <f t="shared" si="1"/>
        <v>22</v>
      </c>
    </row>
    <row r="45" spans="1:8">
      <c r="A45" s="480" t="s">
        <v>2987</v>
      </c>
      <c r="B45" s="481" t="s">
        <v>2988</v>
      </c>
      <c r="C45" s="482">
        <v>6</v>
      </c>
      <c r="D45" s="482">
        <v>6</v>
      </c>
      <c r="E45" s="482">
        <v>0</v>
      </c>
      <c r="F45" s="482">
        <v>0</v>
      </c>
      <c r="G45" s="527">
        <f t="shared" si="1"/>
        <v>6</v>
      </c>
      <c r="H45" s="527">
        <f t="shared" si="1"/>
        <v>6</v>
      </c>
    </row>
    <row r="46" spans="1:8">
      <c r="A46" s="480" t="s">
        <v>3142</v>
      </c>
      <c r="B46" s="481" t="s">
        <v>3143</v>
      </c>
      <c r="C46" s="482">
        <v>0</v>
      </c>
      <c r="D46" s="482">
        <v>0</v>
      </c>
      <c r="E46" s="482">
        <v>11</v>
      </c>
      <c r="F46" s="482">
        <v>11</v>
      </c>
      <c r="G46" s="527">
        <f t="shared" si="1"/>
        <v>11</v>
      </c>
      <c r="H46" s="527">
        <f t="shared" si="1"/>
        <v>11</v>
      </c>
    </row>
    <row r="47" spans="1:8">
      <c r="A47" s="480" t="s">
        <v>3144</v>
      </c>
      <c r="B47" s="481" t="s">
        <v>3145</v>
      </c>
      <c r="C47" s="482">
        <v>5</v>
      </c>
      <c r="D47" s="482">
        <v>5</v>
      </c>
      <c r="E47" s="482">
        <v>504</v>
      </c>
      <c r="F47" s="482">
        <v>504</v>
      </c>
      <c r="G47" s="527">
        <f t="shared" si="1"/>
        <v>509</v>
      </c>
      <c r="H47" s="527">
        <f t="shared" si="1"/>
        <v>509</v>
      </c>
    </row>
    <row r="48" spans="1:8">
      <c r="A48" s="480" t="s">
        <v>3146</v>
      </c>
      <c r="B48" s="481" t="s">
        <v>3147</v>
      </c>
      <c r="C48" s="482">
        <v>0</v>
      </c>
      <c r="D48" s="482">
        <v>0</v>
      </c>
      <c r="E48" s="482">
        <v>3</v>
      </c>
      <c r="F48" s="482">
        <v>3</v>
      </c>
      <c r="G48" s="527">
        <f t="shared" si="1"/>
        <v>3</v>
      </c>
      <c r="H48" s="527">
        <f t="shared" si="1"/>
        <v>3</v>
      </c>
    </row>
    <row r="49" spans="1:8">
      <c r="A49" s="480" t="s">
        <v>3148</v>
      </c>
      <c r="B49" s="481" t="s">
        <v>3149</v>
      </c>
      <c r="C49" s="482">
        <v>0</v>
      </c>
      <c r="D49" s="482">
        <v>0</v>
      </c>
      <c r="E49" s="482">
        <v>124</v>
      </c>
      <c r="F49" s="482">
        <v>124</v>
      </c>
      <c r="G49" s="527">
        <f t="shared" si="1"/>
        <v>124</v>
      </c>
      <c r="H49" s="527">
        <f t="shared" si="1"/>
        <v>124</v>
      </c>
    </row>
    <row r="50" spans="1:8">
      <c r="A50" s="480" t="s">
        <v>2837</v>
      </c>
      <c r="B50" s="481" t="s">
        <v>2886</v>
      </c>
      <c r="C50" s="482">
        <v>51</v>
      </c>
      <c r="D50" s="482">
        <v>51</v>
      </c>
      <c r="E50" s="482">
        <v>2041</v>
      </c>
      <c r="F50" s="482">
        <v>2041</v>
      </c>
      <c r="G50" s="527">
        <f t="shared" si="1"/>
        <v>2092</v>
      </c>
      <c r="H50" s="527">
        <f t="shared" si="1"/>
        <v>2092</v>
      </c>
    </row>
    <row r="51" spans="1:8">
      <c r="A51" s="505"/>
      <c r="B51" s="505"/>
      <c r="C51" s="540">
        <f>SUM(C10:C50)</f>
        <v>1026</v>
      </c>
      <c r="D51" s="540">
        <f>SUM(D10:D50)</f>
        <v>1026</v>
      </c>
      <c r="E51" s="540">
        <f>SUM(E10:E50)</f>
        <v>5083</v>
      </c>
      <c r="F51" s="540">
        <f>SUM(F10:F50)</f>
        <v>5083</v>
      </c>
      <c r="G51" s="529">
        <f t="shared" si="1"/>
        <v>6109</v>
      </c>
      <c r="H51" s="529">
        <f t="shared" si="1"/>
        <v>6109</v>
      </c>
    </row>
  </sheetData>
  <mergeCells count="5"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activeCell="J6" sqref="J6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1844</v>
      </c>
      <c r="D5" s="218"/>
      <c r="E5" s="218"/>
      <c r="F5" s="218"/>
      <c r="G5" s="220"/>
      <c r="H5" s="105"/>
    </row>
    <row r="6" spans="1:8" ht="15.75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" thickTop="1">
      <c r="A9" s="278"/>
      <c r="B9" s="370" t="s">
        <v>1570</v>
      </c>
      <c r="C9" s="143"/>
      <c r="D9" s="143"/>
      <c r="E9" s="144"/>
      <c r="F9" s="144"/>
      <c r="G9" s="145"/>
      <c r="H9" s="144"/>
    </row>
    <row r="10" spans="1:8">
      <c r="A10" s="480" t="s">
        <v>2993</v>
      </c>
      <c r="B10" s="481" t="s">
        <v>2994</v>
      </c>
      <c r="C10" s="482">
        <v>726</v>
      </c>
      <c r="D10" s="482">
        <v>726</v>
      </c>
      <c r="E10" s="482">
        <v>174</v>
      </c>
      <c r="F10" s="482">
        <v>174</v>
      </c>
      <c r="G10" s="527">
        <f>C10+E10</f>
        <v>900</v>
      </c>
      <c r="H10" s="527">
        <f>D10+F10</f>
        <v>900</v>
      </c>
    </row>
    <row r="11" spans="1:8">
      <c r="A11" s="480" t="s">
        <v>2965</v>
      </c>
      <c r="B11" s="481" t="s">
        <v>2966</v>
      </c>
      <c r="C11" s="482">
        <v>0</v>
      </c>
      <c r="D11" s="482">
        <v>0</v>
      </c>
      <c r="E11" s="482">
        <v>64</v>
      </c>
      <c r="F11" s="482">
        <v>64</v>
      </c>
      <c r="G11" s="527">
        <f t="shared" ref="G11:H38" si="0">C11+E11</f>
        <v>64</v>
      </c>
      <c r="H11" s="527">
        <f t="shared" si="0"/>
        <v>64</v>
      </c>
    </row>
    <row r="12" spans="1:8">
      <c r="A12" s="480" t="s">
        <v>3150</v>
      </c>
      <c r="B12" s="481" t="s">
        <v>3151</v>
      </c>
      <c r="C12" s="482">
        <v>34</v>
      </c>
      <c r="D12" s="482">
        <v>34</v>
      </c>
      <c r="E12" s="482">
        <v>0</v>
      </c>
      <c r="F12" s="482">
        <v>0</v>
      </c>
      <c r="G12" s="527">
        <f t="shared" si="0"/>
        <v>34</v>
      </c>
      <c r="H12" s="527">
        <f t="shared" si="0"/>
        <v>34</v>
      </c>
    </row>
    <row r="13" spans="1:8">
      <c r="A13" s="480" t="s">
        <v>3150</v>
      </c>
      <c r="B13" s="481" t="s">
        <v>3151</v>
      </c>
      <c r="C13" s="482">
        <v>7</v>
      </c>
      <c r="D13" s="482">
        <v>7</v>
      </c>
      <c r="E13" s="482">
        <v>0</v>
      </c>
      <c r="F13" s="482">
        <v>0</v>
      </c>
      <c r="G13" s="527">
        <f t="shared" si="0"/>
        <v>7</v>
      </c>
      <c r="H13" s="527">
        <f t="shared" si="0"/>
        <v>7</v>
      </c>
    </row>
    <row r="14" spans="1:8">
      <c r="A14" s="480" t="s">
        <v>3125</v>
      </c>
      <c r="B14" s="481" t="s">
        <v>3126</v>
      </c>
      <c r="C14" s="482">
        <v>307</v>
      </c>
      <c r="D14" s="482">
        <v>307</v>
      </c>
      <c r="E14" s="482">
        <v>2</v>
      </c>
      <c r="F14" s="482">
        <v>2</v>
      </c>
      <c r="G14" s="527">
        <f t="shared" si="0"/>
        <v>309</v>
      </c>
      <c r="H14" s="527">
        <f t="shared" si="0"/>
        <v>309</v>
      </c>
    </row>
    <row r="15" spans="1:8">
      <c r="A15" s="480" t="s">
        <v>3125</v>
      </c>
      <c r="B15" s="481" t="s">
        <v>3126</v>
      </c>
      <c r="C15" s="482">
        <v>81</v>
      </c>
      <c r="D15" s="482">
        <v>81</v>
      </c>
      <c r="E15" s="482">
        <v>0</v>
      </c>
      <c r="F15" s="482">
        <v>0</v>
      </c>
      <c r="G15" s="527">
        <f t="shared" si="0"/>
        <v>81</v>
      </c>
      <c r="H15" s="527">
        <f t="shared" si="0"/>
        <v>81</v>
      </c>
    </row>
    <row r="16" spans="1:8">
      <c r="A16" s="480" t="s">
        <v>3152</v>
      </c>
      <c r="B16" s="481" t="s">
        <v>3153</v>
      </c>
      <c r="C16" s="482">
        <v>50</v>
      </c>
      <c r="D16" s="482">
        <v>50</v>
      </c>
      <c r="E16" s="482">
        <v>2</v>
      </c>
      <c r="F16" s="482">
        <v>2</v>
      </c>
      <c r="G16" s="527">
        <f t="shared" si="0"/>
        <v>52</v>
      </c>
      <c r="H16" s="527">
        <f t="shared" si="0"/>
        <v>52</v>
      </c>
    </row>
    <row r="17" spans="1:8">
      <c r="A17" s="480" t="s">
        <v>2917</v>
      </c>
      <c r="B17" s="481" t="s">
        <v>2918</v>
      </c>
      <c r="C17" s="482">
        <v>320</v>
      </c>
      <c r="D17" s="482">
        <v>320</v>
      </c>
      <c r="E17" s="482">
        <v>39</v>
      </c>
      <c r="F17" s="482">
        <v>39</v>
      </c>
      <c r="G17" s="527">
        <f t="shared" si="0"/>
        <v>359</v>
      </c>
      <c r="H17" s="527">
        <f t="shared" si="0"/>
        <v>359</v>
      </c>
    </row>
    <row r="18" spans="1:8">
      <c r="A18" s="480" t="s">
        <v>2625</v>
      </c>
      <c r="B18" s="481" t="s">
        <v>2626</v>
      </c>
      <c r="C18" s="482">
        <v>35</v>
      </c>
      <c r="D18" s="482">
        <v>35</v>
      </c>
      <c r="E18" s="482">
        <v>424</v>
      </c>
      <c r="F18" s="482">
        <v>424</v>
      </c>
      <c r="G18" s="527">
        <f t="shared" si="0"/>
        <v>459</v>
      </c>
      <c r="H18" s="527">
        <f t="shared" si="0"/>
        <v>459</v>
      </c>
    </row>
    <row r="19" spans="1:8">
      <c r="A19" s="480" t="s">
        <v>3092</v>
      </c>
      <c r="B19" s="481" t="s">
        <v>3093</v>
      </c>
      <c r="C19" s="482">
        <v>0</v>
      </c>
      <c r="D19" s="482">
        <v>0</v>
      </c>
      <c r="E19" s="482">
        <v>8</v>
      </c>
      <c r="F19" s="482">
        <v>8</v>
      </c>
      <c r="G19" s="527">
        <f t="shared" si="0"/>
        <v>8</v>
      </c>
      <c r="H19" s="527">
        <f t="shared" si="0"/>
        <v>8</v>
      </c>
    </row>
    <row r="20" spans="1:8">
      <c r="A20" s="480" t="s">
        <v>2627</v>
      </c>
      <c r="B20" s="481" t="s">
        <v>2628</v>
      </c>
      <c r="C20" s="482">
        <v>3</v>
      </c>
      <c r="D20" s="482">
        <v>3</v>
      </c>
      <c r="E20" s="482">
        <v>31</v>
      </c>
      <c r="F20" s="482">
        <v>31</v>
      </c>
      <c r="G20" s="527">
        <f t="shared" si="0"/>
        <v>34</v>
      </c>
      <c r="H20" s="527">
        <f t="shared" si="0"/>
        <v>34</v>
      </c>
    </row>
    <row r="21" spans="1:8">
      <c r="A21" s="480" t="s">
        <v>3154</v>
      </c>
      <c r="B21" s="481" t="s">
        <v>3155</v>
      </c>
      <c r="C21" s="482">
        <v>1</v>
      </c>
      <c r="D21" s="482">
        <v>1</v>
      </c>
      <c r="E21" s="482">
        <v>0</v>
      </c>
      <c r="F21" s="482">
        <v>0</v>
      </c>
      <c r="G21" s="527">
        <f t="shared" si="0"/>
        <v>1</v>
      </c>
      <c r="H21" s="527">
        <f t="shared" si="0"/>
        <v>1</v>
      </c>
    </row>
    <row r="22" spans="1:8">
      <c r="A22" s="480" t="s">
        <v>2969</v>
      </c>
      <c r="B22" s="481" t="s">
        <v>2970</v>
      </c>
      <c r="C22" s="482">
        <v>315</v>
      </c>
      <c r="D22" s="482">
        <v>315</v>
      </c>
      <c r="E22" s="482">
        <v>1</v>
      </c>
      <c r="F22" s="482">
        <v>1</v>
      </c>
      <c r="G22" s="527">
        <f t="shared" si="0"/>
        <v>316</v>
      </c>
      <c r="H22" s="527">
        <f t="shared" si="0"/>
        <v>316</v>
      </c>
    </row>
    <row r="23" spans="1:8">
      <c r="A23" s="480" t="s">
        <v>2570</v>
      </c>
      <c r="B23" s="481" t="s">
        <v>2571</v>
      </c>
      <c r="C23" s="482">
        <v>0</v>
      </c>
      <c r="D23" s="482">
        <v>0</v>
      </c>
      <c r="E23" s="482">
        <v>3</v>
      </c>
      <c r="F23" s="482">
        <v>3</v>
      </c>
      <c r="G23" s="527">
        <f t="shared" si="0"/>
        <v>3</v>
      </c>
      <c r="H23" s="527">
        <f t="shared" si="0"/>
        <v>3</v>
      </c>
    </row>
    <row r="24" spans="1:8">
      <c r="A24" s="480" t="s">
        <v>2579</v>
      </c>
      <c r="B24" s="481" t="s">
        <v>2580</v>
      </c>
      <c r="C24" s="482">
        <v>0</v>
      </c>
      <c r="D24" s="482">
        <v>0</v>
      </c>
      <c r="E24" s="482">
        <v>2</v>
      </c>
      <c r="F24" s="482">
        <v>2</v>
      </c>
      <c r="G24" s="527">
        <f t="shared" si="0"/>
        <v>2</v>
      </c>
      <c r="H24" s="527">
        <f t="shared" si="0"/>
        <v>2</v>
      </c>
    </row>
    <row r="25" spans="1:8">
      <c r="A25" s="480" t="s">
        <v>2581</v>
      </c>
      <c r="B25" s="481" t="s">
        <v>2582</v>
      </c>
      <c r="C25" s="482">
        <v>165</v>
      </c>
      <c r="D25" s="482">
        <v>165</v>
      </c>
      <c r="E25" s="482">
        <v>8</v>
      </c>
      <c r="F25" s="482">
        <v>8</v>
      </c>
      <c r="G25" s="527">
        <f t="shared" si="0"/>
        <v>173</v>
      </c>
      <c r="H25" s="527">
        <f t="shared" si="0"/>
        <v>173</v>
      </c>
    </row>
    <row r="26" spans="1:8">
      <c r="A26" s="480" t="s">
        <v>2611</v>
      </c>
      <c r="B26" s="481" t="s">
        <v>2612</v>
      </c>
      <c r="C26" s="482">
        <v>711</v>
      </c>
      <c r="D26" s="482">
        <v>711</v>
      </c>
      <c r="E26" s="482">
        <v>0</v>
      </c>
      <c r="F26" s="482">
        <v>0</v>
      </c>
      <c r="G26" s="527">
        <f t="shared" si="0"/>
        <v>711</v>
      </c>
      <c r="H26" s="527">
        <f t="shared" si="0"/>
        <v>711</v>
      </c>
    </row>
    <row r="27" spans="1:8">
      <c r="A27" s="480" t="s">
        <v>3156</v>
      </c>
      <c r="B27" s="481" t="s">
        <v>3157</v>
      </c>
      <c r="C27" s="482">
        <v>22</v>
      </c>
      <c r="D27" s="482">
        <v>22</v>
      </c>
      <c r="E27" s="482">
        <v>0</v>
      </c>
      <c r="F27" s="482">
        <v>0</v>
      </c>
      <c r="G27" s="527">
        <f t="shared" si="0"/>
        <v>22</v>
      </c>
      <c r="H27" s="527">
        <f t="shared" si="0"/>
        <v>22</v>
      </c>
    </row>
    <row r="28" spans="1:8">
      <c r="A28" s="480" t="s">
        <v>3134</v>
      </c>
      <c r="B28" s="481" t="s">
        <v>3135</v>
      </c>
      <c r="C28" s="482">
        <v>1968</v>
      </c>
      <c r="D28" s="482">
        <v>1968</v>
      </c>
      <c r="E28" s="482">
        <v>11</v>
      </c>
      <c r="F28" s="482">
        <v>11</v>
      </c>
      <c r="G28" s="527">
        <f t="shared" si="0"/>
        <v>1979</v>
      </c>
      <c r="H28" s="527">
        <f t="shared" si="0"/>
        <v>1979</v>
      </c>
    </row>
    <row r="29" spans="1:8">
      <c r="A29" s="480" t="s">
        <v>3158</v>
      </c>
      <c r="B29" s="481" t="s">
        <v>3159</v>
      </c>
      <c r="C29" s="482">
        <v>0</v>
      </c>
      <c r="D29" s="482">
        <v>0</v>
      </c>
      <c r="E29" s="482">
        <v>1</v>
      </c>
      <c r="F29" s="482">
        <v>1</v>
      </c>
      <c r="G29" s="527">
        <f t="shared" si="0"/>
        <v>1</v>
      </c>
      <c r="H29" s="527">
        <f t="shared" si="0"/>
        <v>1</v>
      </c>
    </row>
    <row r="30" spans="1:8">
      <c r="A30" s="480" t="s">
        <v>3160</v>
      </c>
      <c r="B30" s="481" t="s">
        <v>3161</v>
      </c>
      <c r="C30" s="482">
        <v>1</v>
      </c>
      <c r="D30" s="482">
        <v>1</v>
      </c>
      <c r="E30" s="482">
        <v>0</v>
      </c>
      <c r="F30" s="482">
        <v>0</v>
      </c>
      <c r="G30" s="527">
        <f t="shared" si="0"/>
        <v>1</v>
      </c>
      <c r="H30" s="527">
        <f t="shared" si="0"/>
        <v>1</v>
      </c>
    </row>
    <row r="31" spans="1:8">
      <c r="A31" s="480" t="s">
        <v>2977</v>
      </c>
      <c r="B31" s="481" t="s">
        <v>2978</v>
      </c>
      <c r="C31" s="482">
        <v>0</v>
      </c>
      <c r="D31" s="482">
        <v>0</v>
      </c>
      <c r="E31" s="482">
        <v>6</v>
      </c>
      <c r="F31" s="482">
        <v>6</v>
      </c>
      <c r="G31" s="527">
        <f t="shared" si="0"/>
        <v>6</v>
      </c>
      <c r="H31" s="527">
        <f t="shared" si="0"/>
        <v>6</v>
      </c>
    </row>
    <row r="32" spans="1:8">
      <c r="A32" s="480" t="s">
        <v>3162</v>
      </c>
      <c r="B32" s="481" t="s">
        <v>3163</v>
      </c>
      <c r="C32" s="482">
        <v>113</v>
      </c>
      <c r="D32" s="482">
        <v>113</v>
      </c>
      <c r="E32" s="482">
        <v>388</v>
      </c>
      <c r="F32" s="482">
        <v>388</v>
      </c>
      <c r="G32" s="527">
        <f t="shared" si="0"/>
        <v>501</v>
      </c>
      <c r="H32" s="527">
        <f t="shared" si="0"/>
        <v>501</v>
      </c>
    </row>
    <row r="33" spans="1:8">
      <c r="A33" s="480" t="s">
        <v>2765</v>
      </c>
      <c r="B33" s="481" t="s">
        <v>2766</v>
      </c>
      <c r="C33" s="482">
        <v>927</v>
      </c>
      <c r="D33" s="482">
        <v>927</v>
      </c>
      <c r="E33" s="482">
        <v>6</v>
      </c>
      <c r="F33" s="482">
        <v>6</v>
      </c>
      <c r="G33" s="527">
        <f t="shared" si="0"/>
        <v>933</v>
      </c>
      <c r="H33" s="527">
        <f t="shared" si="0"/>
        <v>933</v>
      </c>
    </row>
    <row r="34" spans="1:8">
      <c r="A34" s="480" t="s">
        <v>3138</v>
      </c>
      <c r="B34" s="481" t="s">
        <v>3139</v>
      </c>
      <c r="C34" s="482">
        <v>54</v>
      </c>
      <c r="D34" s="482">
        <v>54</v>
      </c>
      <c r="E34" s="482">
        <v>0</v>
      </c>
      <c r="F34" s="482">
        <v>0</v>
      </c>
      <c r="G34" s="527">
        <f t="shared" si="0"/>
        <v>54</v>
      </c>
      <c r="H34" s="527">
        <f t="shared" si="0"/>
        <v>54</v>
      </c>
    </row>
    <row r="35" spans="1:8">
      <c r="A35" s="480" t="s">
        <v>2979</v>
      </c>
      <c r="B35" s="481" t="s">
        <v>2980</v>
      </c>
      <c r="C35" s="482">
        <v>1</v>
      </c>
      <c r="D35" s="482">
        <v>1</v>
      </c>
      <c r="E35" s="482">
        <v>22</v>
      </c>
      <c r="F35" s="482">
        <v>22</v>
      </c>
      <c r="G35" s="527">
        <f t="shared" si="0"/>
        <v>23</v>
      </c>
      <c r="H35" s="527">
        <f t="shared" si="0"/>
        <v>23</v>
      </c>
    </row>
    <row r="36" spans="1:8">
      <c r="A36" s="480" t="s">
        <v>2829</v>
      </c>
      <c r="B36" s="481" t="s">
        <v>2878</v>
      </c>
      <c r="C36" s="482">
        <v>3</v>
      </c>
      <c r="D36" s="482">
        <v>3</v>
      </c>
      <c r="E36" s="482">
        <v>44</v>
      </c>
      <c r="F36" s="482">
        <v>44</v>
      </c>
      <c r="G36" s="527">
        <f t="shared" si="0"/>
        <v>47</v>
      </c>
      <c r="H36" s="527">
        <f t="shared" si="0"/>
        <v>47</v>
      </c>
    </row>
    <row r="37" spans="1:8">
      <c r="A37" s="480" t="s">
        <v>3052</v>
      </c>
      <c r="B37" s="481" t="s">
        <v>3053</v>
      </c>
      <c r="C37" s="482">
        <v>54</v>
      </c>
      <c r="D37" s="482">
        <v>54</v>
      </c>
      <c r="E37" s="482">
        <v>0</v>
      </c>
      <c r="F37" s="482">
        <v>0</v>
      </c>
      <c r="G37" s="527">
        <f t="shared" si="0"/>
        <v>54</v>
      </c>
      <c r="H37" s="527">
        <f t="shared" si="0"/>
        <v>54</v>
      </c>
    </row>
    <row r="38" spans="1:8">
      <c r="A38" s="480" t="s">
        <v>3164</v>
      </c>
      <c r="B38" s="481" t="s">
        <v>3165</v>
      </c>
      <c r="C38" s="482">
        <v>0</v>
      </c>
      <c r="D38" s="482">
        <v>0</v>
      </c>
      <c r="E38" s="482">
        <v>1</v>
      </c>
      <c r="F38" s="482">
        <v>1</v>
      </c>
      <c r="G38" s="527">
        <f t="shared" si="0"/>
        <v>1</v>
      </c>
      <c r="H38" s="527">
        <f t="shared" si="0"/>
        <v>1</v>
      </c>
    </row>
    <row r="39" spans="1:8">
      <c r="A39" s="480" t="s">
        <v>2832</v>
      </c>
      <c r="B39" s="481" t="s">
        <v>2881</v>
      </c>
      <c r="C39" s="482">
        <v>61</v>
      </c>
      <c r="D39" s="482">
        <v>61</v>
      </c>
      <c r="E39" s="482">
        <v>63</v>
      </c>
      <c r="F39" s="482">
        <v>63</v>
      </c>
      <c r="G39" s="527">
        <f t="shared" ref="G39:H53" si="1">C39+E39</f>
        <v>124</v>
      </c>
      <c r="H39" s="527">
        <f t="shared" si="1"/>
        <v>124</v>
      </c>
    </row>
    <row r="40" spans="1:8">
      <c r="A40" s="480" t="s">
        <v>3166</v>
      </c>
      <c r="B40" s="481" t="s">
        <v>3167</v>
      </c>
      <c r="C40" s="482">
        <v>1</v>
      </c>
      <c r="D40" s="482">
        <v>1</v>
      </c>
      <c r="E40" s="482">
        <v>0</v>
      </c>
      <c r="F40" s="482">
        <v>0</v>
      </c>
      <c r="G40" s="527">
        <f t="shared" si="1"/>
        <v>1</v>
      </c>
      <c r="H40" s="527">
        <f t="shared" si="1"/>
        <v>1</v>
      </c>
    </row>
    <row r="41" spans="1:8">
      <c r="A41" s="480" t="s">
        <v>2834</v>
      </c>
      <c r="B41" s="481" t="s">
        <v>2883</v>
      </c>
      <c r="C41" s="482">
        <v>0</v>
      </c>
      <c r="D41" s="482">
        <v>0</v>
      </c>
      <c r="E41" s="482">
        <v>53</v>
      </c>
      <c r="F41" s="482">
        <v>53</v>
      </c>
      <c r="G41" s="527">
        <f t="shared" si="1"/>
        <v>53</v>
      </c>
      <c r="H41" s="527">
        <f t="shared" si="1"/>
        <v>53</v>
      </c>
    </row>
    <row r="42" spans="1:8">
      <c r="A42" s="480" t="s">
        <v>2836</v>
      </c>
      <c r="B42" s="481" t="s">
        <v>2885</v>
      </c>
      <c r="C42" s="482">
        <v>0</v>
      </c>
      <c r="D42" s="482">
        <v>0</v>
      </c>
      <c r="E42" s="482">
        <v>54</v>
      </c>
      <c r="F42" s="482">
        <v>54</v>
      </c>
      <c r="G42" s="527">
        <f t="shared" si="1"/>
        <v>54</v>
      </c>
      <c r="H42" s="527">
        <f t="shared" si="1"/>
        <v>54</v>
      </c>
    </row>
    <row r="43" spans="1:8">
      <c r="A43" s="480" t="s">
        <v>2785</v>
      </c>
      <c r="B43" s="481" t="s">
        <v>2786</v>
      </c>
      <c r="C43" s="482">
        <v>2</v>
      </c>
      <c r="D43" s="482">
        <v>2</v>
      </c>
      <c r="E43" s="482">
        <v>68</v>
      </c>
      <c r="F43" s="482">
        <v>68</v>
      </c>
      <c r="G43" s="527">
        <f t="shared" si="1"/>
        <v>70</v>
      </c>
      <c r="H43" s="527">
        <f t="shared" si="1"/>
        <v>70</v>
      </c>
    </row>
    <row r="44" spans="1:8">
      <c r="A44" s="480" t="s">
        <v>2987</v>
      </c>
      <c r="B44" s="481" t="s">
        <v>2988</v>
      </c>
      <c r="C44" s="482">
        <v>0</v>
      </c>
      <c r="D44" s="482">
        <v>0</v>
      </c>
      <c r="E44" s="482">
        <v>22</v>
      </c>
      <c r="F44" s="482">
        <v>22</v>
      </c>
      <c r="G44" s="527">
        <f t="shared" si="1"/>
        <v>22</v>
      </c>
      <c r="H44" s="527">
        <f t="shared" si="1"/>
        <v>22</v>
      </c>
    </row>
    <row r="45" spans="1:8">
      <c r="A45" s="480" t="s">
        <v>3168</v>
      </c>
      <c r="B45" s="481" t="s">
        <v>3169</v>
      </c>
      <c r="C45" s="482">
        <v>0</v>
      </c>
      <c r="D45" s="482">
        <v>0</v>
      </c>
      <c r="E45" s="482">
        <v>3</v>
      </c>
      <c r="F45" s="482">
        <v>3</v>
      </c>
      <c r="G45" s="527">
        <f t="shared" si="1"/>
        <v>3</v>
      </c>
      <c r="H45" s="527">
        <f t="shared" si="1"/>
        <v>3</v>
      </c>
    </row>
    <row r="46" spans="1:8">
      <c r="A46" s="480" t="s">
        <v>3056</v>
      </c>
      <c r="B46" s="481" t="s">
        <v>3057</v>
      </c>
      <c r="C46" s="482">
        <v>0</v>
      </c>
      <c r="D46" s="482">
        <v>0</v>
      </c>
      <c r="E46" s="482">
        <v>90</v>
      </c>
      <c r="F46" s="482">
        <v>90</v>
      </c>
      <c r="G46" s="527">
        <f t="shared" si="1"/>
        <v>90</v>
      </c>
      <c r="H46" s="527">
        <f t="shared" si="1"/>
        <v>90</v>
      </c>
    </row>
    <row r="47" spans="1:8">
      <c r="A47" s="480" t="s">
        <v>3144</v>
      </c>
      <c r="B47" s="481" t="s">
        <v>3145</v>
      </c>
      <c r="C47" s="482">
        <v>0</v>
      </c>
      <c r="D47" s="482">
        <v>0</v>
      </c>
      <c r="E47" s="482">
        <v>214</v>
      </c>
      <c r="F47" s="482">
        <v>214</v>
      </c>
      <c r="G47" s="527">
        <f t="shared" si="1"/>
        <v>214</v>
      </c>
      <c r="H47" s="527">
        <f t="shared" si="1"/>
        <v>214</v>
      </c>
    </row>
    <row r="48" spans="1:8">
      <c r="A48" s="480" t="s">
        <v>3170</v>
      </c>
      <c r="B48" s="481" t="s">
        <v>3171</v>
      </c>
      <c r="C48" s="482">
        <v>1</v>
      </c>
      <c r="D48" s="482">
        <v>1</v>
      </c>
      <c r="E48" s="482">
        <v>0</v>
      </c>
      <c r="F48" s="482">
        <v>0</v>
      </c>
      <c r="G48" s="527">
        <f t="shared" si="1"/>
        <v>1</v>
      </c>
      <c r="H48" s="527">
        <f t="shared" si="1"/>
        <v>1</v>
      </c>
    </row>
    <row r="49" spans="1:8">
      <c r="A49" s="480" t="s">
        <v>2837</v>
      </c>
      <c r="B49" s="481" t="s">
        <v>2886</v>
      </c>
      <c r="C49" s="482">
        <v>12</v>
      </c>
      <c r="D49" s="482">
        <v>12</v>
      </c>
      <c r="E49" s="482">
        <v>1770</v>
      </c>
      <c r="F49" s="482">
        <v>1770</v>
      </c>
      <c r="G49" s="527">
        <f t="shared" si="1"/>
        <v>1782</v>
      </c>
      <c r="H49" s="527">
        <f t="shared" si="1"/>
        <v>1782</v>
      </c>
    </row>
    <row r="50" spans="1:8">
      <c r="A50" s="480" t="s">
        <v>3172</v>
      </c>
      <c r="B50" s="481" t="s">
        <v>3173</v>
      </c>
      <c r="C50" s="482">
        <v>0</v>
      </c>
      <c r="D50" s="482">
        <v>0</v>
      </c>
      <c r="E50" s="482">
        <v>37</v>
      </c>
      <c r="F50" s="482">
        <v>37</v>
      </c>
      <c r="G50" s="527">
        <f t="shared" si="1"/>
        <v>37</v>
      </c>
      <c r="H50" s="527">
        <f t="shared" si="1"/>
        <v>37</v>
      </c>
    </row>
    <row r="51" spans="1:8">
      <c r="A51" s="480" t="s">
        <v>3174</v>
      </c>
      <c r="B51" s="481" t="s">
        <v>3175</v>
      </c>
      <c r="C51" s="482">
        <v>0</v>
      </c>
      <c r="D51" s="482">
        <v>0</v>
      </c>
      <c r="E51" s="482">
        <v>662</v>
      </c>
      <c r="F51" s="482">
        <v>662</v>
      </c>
      <c r="G51" s="527">
        <f t="shared" si="1"/>
        <v>662</v>
      </c>
      <c r="H51" s="527">
        <f t="shared" si="1"/>
        <v>662</v>
      </c>
    </row>
    <row r="52" spans="1:8">
      <c r="A52" s="480" t="s">
        <v>3176</v>
      </c>
      <c r="B52" s="481" t="s">
        <v>3177</v>
      </c>
      <c r="C52" s="482">
        <v>0</v>
      </c>
      <c r="D52" s="482">
        <v>0</v>
      </c>
      <c r="E52" s="482">
        <v>10</v>
      </c>
      <c r="F52" s="482">
        <v>10</v>
      </c>
      <c r="G52" s="527">
        <f t="shared" si="1"/>
        <v>10</v>
      </c>
      <c r="H52" s="527">
        <f t="shared" si="1"/>
        <v>10</v>
      </c>
    </row>
    <row r="53" spans="1:8">
      <c r="A53" s="505"/>
      <c r="B53" s="505"/>
      <c r="C53" s="540">
        <f>SUM(C10:C52)</f>
        <v>5975</v>
      </c>
      <c r="D53" s="540">
        <f>SUM(D10:D52)</f>
        <v>5975</v>
      </c>
      <c r="E53" s="540">
        <f>SUM(E10:E52)</f>
        <v>4283</v>
      </c>
      <c r="F53" s="540">
        <f>SUM(F10:F52)</f>
        <v>4283</v>
      </c>
      <c r="G53" s="529">
        <f t="shared" si="1"/>
        <v>10258</v>
      </c>
      <c r="H53" s="529">
        <f t="shared" si="1"/>
        <v>10258</v>
      </c>
    </row>
  </sheetData>
  <mergeCells count="5"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2"/>
  <sheetViews>
    <sheetView topLeftCell="A97" zoomScale="110" zoomScaleNormal="110" workbookViewId="0">
      <selection activeCell="H100" sqref="H100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9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9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9">
      <c r="A3" s="221"/>
      <c r="B3" s="222"/>
      <c r="C3" s="213"/>
      <c r="D3" s="217"/>
      <c r="E3" s="217"/>
      <c r="F3" s="217"/>
      <c r="G3" s="219"/>
      <c r="H3" s="105"/>
    </row>
    <row r="4" spans="1:9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9" ht="14.25">
      <c r="A5" s="221"/>
      <c r="B5" s="222" t="s">
        <v>237</v>
      </c>
      <c r="C5" s="214" t="s">
        <v>1845</v>
      </c>
      <c r="D5" s="218"/>
      <c r="E5" s="218"/>
      <c r="F5" s="218"/>
      <c r="G5" s="220"/>
      <c r="H5" s="105"/>
    </row>
    <row r="6" spans="1:9" ht="15.75">
      <c r="A6" s="182"/>
      <c r="B6" s="182"/>
      <c r="C6" s="182"/>
      <c r="D6" s="182"/>
      <c r="E6" s="182"/>
      <c r="F6" s="182"/>
      <c r="G6" s="102"/>
      <c r="H6" s="102"/>
    </row>
    <row r="7" spans="1:9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9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9" ht="15.75" thickTop="1">
      <c r="A9" s="558"/>
      <c r="B9" s="561" t="s">
        <v>238</v>
      </c>
      <c r="C9" s="560"/>
      <c r="D9" s="560"/>
      <c r="E9" s="560"/>
      <c r="F9" s="560"/>
      <c r="G9" s="293"/>
      <c r="H9" s="560"/>
    </row>
    <row r="10" spans="1:9" ht="11.25" customHeight="1">
      <c r="A10" s="480" t="s">
        <v>3628</v>
      </c>
      <c r="B10" s="481" t="s">
        <v>3629</v>
      </c>
      <c r="C10" s="482">
        <v>0</v>
      </c>
      <c r="D10" s="482">
        <v>0</v>
      </c>
      <c r="E10" s="482">
        <v>4</v>
      </c>
      <c r="F10" s="482">
        <v>4</v>
      </c>
      <c r="G10" s="527">
        <f t="shared" ref="G10:G37" si="0">C10+E10</f>
        <v>4</v>
      </c>
      <c r="H10" s="527">
        <f t="shared" ref="H10:H37" si="1">D10+F10</f>
        <v>4</v>
      </c>
      <c r="I10" s="613"/>
    </row>
    <row r="11" spans="1:9" ht="11.25" customHeight="1">
      <c r="A11" s="480" t="s">
        <v>3272</v>
      </c>
      <c r="B11" s="481" t="s">
        <v>3273</v>
      </c>
      <c r="C11" s="482">
        <v>0</v>
      </c>
      <c r="D11" s="482">
        <v>0</v>
      </c>
      <c r="E11" s="599">
        <v>32</v>
      </c>
      <c r="F11" s="599">
        <v>32</v>
      </c>
      <c r="G11" s="600">
        <v>32</v>
      </c>
      <c r="H11" s="600">
        <v>32</v>
      </c>
      <c r="I11" s="613"/>
    </row>
    <row r="12" spans="1:9" ht="11.25" customHeight="1">
      <c r="A12" s="480" t="s">
        <v>3274</v>
      </c>
      <c r="B12" s="481" t="s">
        <v>3275</v>
      </c>
      <c r="C12" s="482">
        <v>0</v>
      </c>
      <c r="D12" s="482">
        <v>0</v>
      </c>
      <c r="E12" s="482">
        <v>94</v>
      </c>
      <c r="F12" s="482">
        <v>94</v>
      </c>
      <c r="G12" s="527">
        <f t="shared" si="0"/>
        <v>94</v>
      </c>
      <c r="H12" s="527">
        <f t="shared" si="1"/>
        <v>94</v>
      </c>
      <c r="I12" s="613"/>
    </row>
    <row r="13" spans="1:9" ht="11.25" customHeight="1">
      <c r="A13" s="480" t="s">
        <v>3630</v>
      </c>
      <c r="B13" s="481" t="s">
        <v>3631</v>
      </c>
      <c r="C13" s="482">
        <v>0</v>
      </c>
      <c r="D13" s="482">
        <v>0</v>
      </c>
      <c r="E13" s="482">
        <v>10</v>
      </c>
      <c r="F13" s="482">
        <v>10</v>
      </c>
      <c r="G13" s="527">
        <f t="shared" si="0"/>
        <v>10</v>
      </c>
      <c r="H13" s="527">
        <f t="shared" si="1"/>
        <v>10</v>
      </c>
      <c r="I13" s="613"/>
    </row>
    <row r="14" spans="1:9" ht="11.25" customHeight="1">
      <c r="A14" s="480" t="s">
        <v>3632</v>
      </c>
      <c r="B14" s="481" t="s">
        <v>3633</v>
      </c>
      <c r="C14" s="482">
        <v>0</v>
      </c>
      <c r="D14" s="482">
        <v>0</v>
      </c>
      <c r="E14" s="482">
        <v>39</v>
      </c>
      <c r="F14" s="482">
        <v>39</v>
      </c>
      <c r="G14" s="527">
        <f t="shared" si="0"/>
        <v>39</v>
      </c>
      <c r="H14" s="527">
        <f t="shared" si="1"/>
        <v>39</v>
      </c>
      <c r="I14" s="613"/>
    </row>
    <row r="15" spans="1:9" ht="11.25" customHeight="1">
      <c r="A15" s="480" t="s">
        <v>3634</v>
      </c>
      <c r="B15" s="481" t="s">
        <v>3635</v>
      </c>
      <c r="C15" s="482">
        <v>0</v>
      </c>
      <c r="D15" s="482">
        <v>0</v>
      </c>
      <c r="E15" s="482">
        <v>20</v>
      </c>
      <c r="F15" s="482">
        <v>20</v>
      </c>
      <c r="G15" s="527">
        <f t="shared" si="0"/>
        <v>20</v>
      </c>
      <c r="H15" s="527">
        <f t="shared" si="1"/>
        <v>20</v>
      </c>
      <c r="I15" s="613"/>
    </row>
    <row r="16" spans="1:9" ht="11.25" customHeight="1">
      <c r="A16" s="480" t="s">
        <v>3636</v>
      </c>
      <c r="B16" s="481" t="s">
        <v>3637</v>
      </c>
      <c r="C16" s="482">
        <v>0</v>
      </c>
      <c r="D16" s="482">
        <v>0</v>
      </c>
      <c r="E16" s="482">
        <v>19</v>
      </c>
      <c r="F16" s="482">
        <v>19</v>
      </c>
      <c r="G16" s="527">
        <f t="shared" si="0"/>
        <v>19</v>
      </c>
      <c r="H16" s="527">
        <f t="shared" si="1"/>
        <v>19</v>
      </c>
      <c r="I16" s="613"/>
    </row>
    <row r="17" spans="1:9" ht="11.25" customHeight="1">
      <c r="A17" s="480" t="s">
        <v>3276</v>
      </c>
      <c r="B17" s="481" t="s">
        <v>3277</v>
      </c>
      <c r="C17" s="482">
        <v>0</v>
      </c>
      <c r="D17" s="482">
        <v>0</v>
      </c>
      <c r="E17" s="482">
        <v>16</v>
      </c>
      <c r="F17" s="482">
        <v>16</v>
      </c>
      <c r="G17" s="527">
        <f t="shared" si="0"/>
        <v>16</v>
      </c>
      <c r="H17" s="527">
        <f t="shared" si="1"/>
        <v>16</v>
      </c>
      <c r="I17" s="613"/>
    </row>
    <row r="18" spans="1:9" ht="11.25" customHeight="1">
      <c r="A18" s="480" t="s">
        <v>3638</v>
      </c>
      <c r="B18" s="481" t="s">
        <v>3639</v>
      </c>
      <c r="C18" s="482">
        <v>0</v>
      </c>
      <c r="D18" s="482">
        <v>0</v>
      </c>
      <c r="E18" s="482">
        <v>2</v>
      </c>
      <c r="F18" s="482">
        <v>2</v>
      </c>
      <c r="G18" s="527">
        <f t="shared" si="0"/>
        <v>2</v>
      </c>
      <c r="H18" s="527">
        <f t="shared" si="1"/>
        <v>2</v>
      </c>
      <c r="I18" s="613"/>
    </row>
    <row r="19" spans="1:9" ht="11.25" customHeight="1">
      <c r="A19" s="601" t="s">
        <v>3640</v>
      </c>
      <c r="B19" s="602" t="s">
        <v>3641</v>
      </c>
      <c r="C19" s="599">
        <v>0</v>
      </c>
      <c r="D19" s="599">
        <v>0</v>
      </c>
      <c r="E19" s="599">
        <v>176</v>
      </c>
      <c r="F19" s="599">
        <v>50</v>
      </c>
      <c r="G19" s="600">
        <f t="shared" si="0"/>
        <v>176</v>
      </c>
      <c r="H19" s="600">
        <f t="shared" si="1"/>
        <v>50</v>
      </c>
      <c r="I19" s="613"/>
    </row>
    <row r="20" spans="1:9" ht="11.25" customHeight="1">
      <c r="A20" s="480" t="s">
        <v>3272</v>
      </c>
      <c r="B20" s="481" t="s">
        <v>3273</v>
      </c>
      <c r="C20" s="599"/>
      <c r="D20" s="599"/>
      <c r="E20" s="599"/>
      <c r="F20" s="599">
        <v>10</v>
      </c>
      <c r="G20" s="600"/>
      <c r="H20" s="600">
        <v>10</v>
      </c>
      <c r="I20" s="613"/>
    </row>
    <row r="21" spans="1:9" ht="11.25" customHeight="1">
      <c r="A21" s="480" t="s">
        <v>3642</v>
      </c>
      <c r="B21" s="481" t="s">
        <v>3643</v>
      </c>
      <c r="C21" s="482">
        <v>0</v>
      </c>
      <c r="D21" s="482">
        <v>0</v>
      </c>
      <c r="E21" s="482">
        <v>1</v>
      </c>
      <c r="F21" s="482">
        <v>1</v>
      </c>
      <c r="G21" s="527">
        <f t="shared" si="0"/>
        <v>1</v>
      </c>
      <c r="H21" s="527">
        <f t="shared" si="1"/>
        <v>1</v>
      </c>
      <c r="I21" s="613"/>
    </row>
    <row r="22" spans="1:9" ht="11.25" customHeight="1">
      <c r="A22" s="480" t="s">
        <v>3644</v>
      </c>
      <c r="B22" s="481" t="s">
        <v>3645</v>
      </c>
      <c r="C22" s="482">
        <v>0</v>
      </c>
      <c r="D22" s="482">
        <v>0</v>
      </c>
      <c r="E22" s="482">
        <v>1</v>
      </c>
      <c r="F22" s="482">
        <v>1</v>
      </c>
      <c r="G22" s="527">
        <f t="shared" si="0"/>
        <v>1</v>
      </c>
      <c r="H22" s="527">
        <f t="shared" si="1"/>
        <v>1</v>
      </c>
      <c r="I22" s="613"/>
    </row>
    <row r="23" spans="1:9" ht="11.25" customHeight="1">
      <c r="A23" s="480" t="s">
        <v>3646</v>
      </c>
      <c r="B23" s="481" t="s">
        <v>3647</v>
      </c>
      <c r="C23" s="482">
        <v>0</v>
      </c>
      <c r="D23" s="482">
        <v>0</v>
      </c>
      <c r="E23" s="482">
        <v>7</v>
      </c>
      <c r="F23" s="482">
        <v>7</v>
      </c>
      <c r="G23" s="527">
        <f t="shared" si="0"/>
        <v>7</v>
      </c>
      <c r="H23" s="527">
        <f t="shared" si="1"/>
        <v>7</v>
      </c>
      <c r="I23" s="613"/>
    </row>
    <row r="24" spans="1:9" ht="11.25" customHeight="1">
      <c r="A24" s="480" t="s">
        <v>3648</v>
      </c>
      <c r="B24" s="481" t="s">
        <v>3649</v>
      </c>
      <c r="C24" s="482">
        <v>0</v>
      </c>
      <c r="D24" s="482">
        <v>0</v>
      </c>
      <c r="E24" s="482">
        <v>180</v>
      </c>
      <c r="F24" s="482">
        <v>180</v>
      </c>
      <c r="G24" s="527">
        <f t="shared" si="0"/>
        <v>180</v>
      </c>
      <c r="H24" s="527">
        <f t="shared" si="1"/>
        <v>180</v>
      </c>
      <c r="I24" s="613"/>
    </row>
    <row r="25" spans="1:9" ht="11.25" customHeight="1">
      <c r="A25" s="480" t="s">
        <v>3650</v>
      </c>
      <c r="B25" s="481" t="s">
        <v>3651</v>
      </c>
      <c r="C25" s="482">
        <v>0</v>
      </c>
      <c r="D25" s="482">
        <v>0</v>
      </c>
      <c r="E25" s="482">
        <v>1</v>
      </c>
      <c r="F25" s="482">
        <v>1</v>
      </c>
      <c r="G25" s="527">
        <f t="shared" si="0"/>
        <v>1</v>
      </c>
      <c r="H25" s="527">
        <f t="shared" si="1"/>
        <v>1</v>
      </c>
      <c r="I25" s="613"/>
    </row>
    <row r="26" spans="1:9" ht="11.25" customHeight="1">
      <c r="A26" s="480" t="s">
        <v>3652</v>
      </c>
      <c r="B26" s="481" t="s">
        <v>3653</v>
      </c>
      <c r="C26" s="482">
        <v>0</v>
      </c>
      <c r="D26" s="482">
        <v>0</v>
      </c>
      <c r="E26" s="482">
        <v>7</v>
      </c>
      <c r="F26" s="482">
        <v>7</v>
      </c>
      <c r="G26" s="527">
        <f t="shared" si="0"/>
        <v>7</v>
      </c>
      <c r="H26" s="527">
        <f t="shared" si="1"/>
        <v>7</v>
      </c>
      <c r="I26" s="613"/>
    </row>
    <row r="27" spans="1:9" ht="11.25" customHeight="1">
      <c r="A27" s="480" t="s">
        <v>3654</v>
      </c>
      <c r="B27" s="481" t="s">
        <v>3655</v>
      </c>
      <c r="C27" s="482">
        <v>0</v>
      </c>
      <c r="D27" s="482">
        <v>0</v>
      </c>
      <c r="E27" s="482">
        <v>1</v>
      </c>
      <c r="F27" s="482">
        <v>1</v>
      </c>
      <c r="G27" s="527">
        <f t="shared" si="0"/>
        <v>1</v>
      </c>
      <c r="H27" s="527">
        <f t="shared" si="1"/>
        <v>1</v>
      </c>
      <c r="I27" s="613"/>
    </row>
    <row r="28" spans="1:9" ht="11.25" customHeight="1">
      <c r="A28" s="480" t="s">
        <v>3656</v>
      </c>
      <c r="B28" s="481" t="s">
        <v>3657</v>
      </c>
      <c r="C28" s="482">
        <v>0</v>
      </c>
      <c r="D28" s="482">
        <v>0</v>
      </c>
      <c r="E28" s="482">
        <v>3</v>
      </c>
      <c r="F28" s="482">
        <v>3</v>
      </c>
      <c r="G28" s="527">
        <f t="shared" si="0"/>
        <v>3</v>
      </c>
      <c r="H28" s="527">
        <f t="shared" si="1"/>
        <v>3</v>
      </c>
      <c r="I28" s="613"/>
    </row>
    <row r="29" spans="1:9" ht="11.25" customHeight="1">
      <c r="A29" s="480" t="s">
        <v>3658</v>
      </c>
      <c r="B29" s="481" t="s">
        <v>3659</v>
      </c>
      <c r="C29" s="482">
        <v>0</v>
      </c>
      <c r="D29" s="482">
        <v>0</v>
      </c>
      <c r="E29" s="482">
        <v>3</v>
      </c>
      <c r="F29" s="482">
        <v>3</v>
      </c>
      <c r="G29" s="527">
        <f t="shared" si="0"/>
        <v>3</v>
      </c>
      <c r="H29" s="527">
        <f t="shared" si="1"/>
        <v>3</v>
      </c>
      <c r="I29" s="613"/>
    </row>
    <row r="30" spans="1:9" ht="11.25" customHeight="1">
      <c r="A30" s="480" t="s">
        <v>3660</v>
      </c>
      <c r="B30" s="481" t="s">
        <v>3661</v>
      </c>
      <c r="C30" s="482">
        <v>0</v>
      </c>
      <c r="D30" s="482">
        <v>0</v>
      </c>
      <c r="E30" s="482">
        <v>2</v>
      </c>
      <c r="F30" s="482">
        <v>2</v>
      </c>
      <c r="G30" s="527">
        <f t="shared" si="0"/>
        <v>2</v>
      </c>
      <c r="H30" s="527">
        <f t="shared" si="1"/>
        <v>2</v>
      </c>
      <c r="I30" s="613"/>
    </row>
    <row r="31" spans="1:9" ht="11.25" customHeight="1">
      <c r="A31" s="480" t="s">
        <v>3662</v>
      </c>
      <c r="B31" s="481" t="s">
        <v>3663</v>
      </c>
      <c r="C31" s="482">
        <v>0</v>
      </c>
      <c r="D31" s="482">
        <v>0</v>
      </c>
      <c r="E31" s="482">
        <v>1</v>
      </c>
      <c r="F31" s="482">
        <v>1</v>
      </c>
      <c r="G31" s="527">
        <f t="shared" si="0"/>
        <v>1</v>
      </c>
      <c r="H31" s="527">
        <f t="shared" si="1"/>
        <v>1</v>
      </c>
      <c r="I31" s="613"/>
    </row>
    <row r="32" spans="1:9" ht="11.25" customHeight="1">
      <c r="A32" s="480" t="s">
        <v>3664</v>
      </c>
      <c r="B32" s="481" t="s">
        <v>3665</v>
      </c>
      <c r="C32" s="482">
        <v>0</v>
      </c>
      <c r="D32" s="482">
        <v>0</v>
      </c>
      <c r="E32" s="482">
        <v>9</v>
      </c>
      <c r="F32" s="482">
        <v>9</v>
      </c>
      <c r="G32" s="527">
        <f t="shared" si="0"/>
        <v>9</v>
      </c>
      <c r="H32" s="527">
        <f t="shared" si="1"/>
        <v>9</v>
      </c>
      <c r="I32" s="613"/>
    </row>
    <row r="33" spans="1:9" ht="11.25" customHeight="1">
      <c r="A33" s="480" t="s">
        <v>3666</v>
      </c>
      <c r="B33" s="481" t="s">
        <v>3667</v>
      </c>
      <c r="C33" s="482">
        <v>0</v>
      </c>
      <c r="D33" s="482">
        <v>0</v>
      </c>
      <c r="E33" s="482">
        <v>2</v>
      </c>
      <c r="F33" s="482">
        <v>2</v>
      </c>
      <c r="G33" s="527">
        <f t="shared" si="0"/>
        <v>2</v>
      </c>
      <c r="H33" s="527">
        <f t="shared" si="1"/>
        <v>2</v>
      </c>
      <c r="I33" s="613"/>
    </row>
    <row r="34" spans="1:9" ht="11.25" customHeight="1">
      <c r="A34" s="480" t="s">
        <v>3668</v>
      </c>
      <c r="B34" s="481" t="s">
        <v>3669</v>
      </c>
      <c r="C34" s="482">
        <v>0</v>
      </c>
      <c r="D34" s="482">
        <v>0</v>
      </c>
      <c r="E34" s="482">
        <v>8</v>
      </c>
      <c r="F34" s="482">
        <v>8</v>
      </c>
      <c r="G34" s="527">
        <f t="shared" si="0"/>
        <v>8</v>
      </c>
      <c r="H34" s="527">
        <f t="shared" si="1"/>
        <v>8</v>
      </c>
      <c r="I34" s="613"/>
    </row>
    <row r="35" spans="1:9" ht="11.25" customHeight="1">
      <c r="A35" s="480" t="s">
        <v>3670</v>
      </c>
      <c r="B35" s="481" t="s">
        <v>3671</v>
      </c>
      <c r="C35" s="482">
        <v>0</v>
      </c>
      <c r="D35" s="482">
        <v>0</v>
      </c>
      <c r="E35" s="482">
        <v>55</v>
      </c>
      <c r="F35" s="482">
        <v>55</v>
      </c>
      <c r="G35" s="527">
        <f t="shared" si="0"/>
        <v>55</v>
      </c>
      <c r="H35" s="527">
        <f t="shared" si="1"/>
        <v>55</v>
      </c>
      <c r="I35" s="613"/>
    </row>
    <row r="36" spans="1:9" ht="11.25" customHeight="1">
      <c r="A36" s="480" t="s">
        <v>3672</v>
      </c>
      <c r="B36" s="481" t="s">
        <v>3673</v>
      </c>
      <c r="C36" s="482">
        <v>0</v>
      </c>
      <c r="D36" s="482">
        <v>0</v>
      </c>
      <c r="E36" s="482">
        <v>21</v>
      </c>
      <c r="F36" s="482">
        <v>21</v>
      </c>
      <c r="G36" s="527">
        <f t="shared" si="0"/>
        <v>21</v>
      </c>
      <c r="H36" s="527">
        <f t="shared" si="1"/>
        <v>21</v>
      </c>
      <c r="I36" s="613"/>
    </row>
    <row r="37" spans="1:9" ht="11.25" customHeight="1">
      <c r="A37" s="480" t="s">
        <v>3674</v>
      </c>
      <c r="B37" s="481" t="s">
        <v>3675</v>
      </c>
      <c r="C37" s="482">
        <v>0</v>
      </c>
      <c r="D37" s="482">
        <v>0</v>
      </c>
      <c r="E37" s="482">
        <v>1</v>
      </c>
      <c r="F37" s="482">
        <v>1</v>
      </c>
      <c r="G37" s="527">
        <f t="shared" si="0"/>
        <v>1</v>
      </c>
      <c r="H37" s="527">
        <f t="shared" si="1"/>
        <v>1</v>
      </c>
      <c r="I37" s="613"/>
    </row>
    <row r="38" spans="1:9" ht="11.25" customHeight="1">
      <c r="A38" s="480" t="s">
        <v>3841</v>
      </c>
      <c r="B38" s="481" t="s">
        <v>3842</v>
      </c>
      <c r="C38" s="482">
        <v>0</v>
      </c>
      <c r="D38" s="482">
        <v>0</v>
      </c>
      <c r="E38" s="482">
        <v>0</v>
      </c>
      <c r="F38" s="482">
        <v>25</v>
      </c>
      <c r="G38" s="527">
        <f t="shared" ref="G38:G57" si="2">C38+E38</f>
        <v>0</v>
      </c>
      <c r="H38" s="527">
        <v>25</v>
      </c>
      <c r="I38" s="613"/>
    </row>
    <row r="39" spans="1:9" ht="11.25" customHeight="1">
      <c r="A39" s="480" t="s">
        <v>3843</v>
      </c>
      <c r="B39" s="481" t="s">
        <v>3844</v>
      </c>
      <c r="C39" s="482">
        <v>0</v>
      </c>
      <c r="D39" s="482">
        <v>0</v>
      </c>
      <c r="E39" s="482">
        <v>0</v>
      </c>
      <c r="F39" s="482">
        <v>25</v>
      </c>
      <c r="G39" s="527">
        <f t="shared" si="2"/>
        <v>0</v>
      </c>
      <c r="H39" s="527">
        <v>25</v>
      </c>
      <c r="I39" s="613"/>
    </row>
    <row r="40" spans="1:9" ht="11.25" customHeight="1">
      <c r="A40" s="480" t="s">
        <v>3676</v>
      </c>
      <c r="B40" s="481" t="s">
        <v>3677</v>
      </c>
      <c r="C40" s="482">
        <v>0</v>
      </c>
      <c r="D40" s="482">
        <v>0</v>
      </c>
      <c r="E40" s="482">
        <v>1</v>
      </c>
      <c r="F40" s="482">
        <v>1</v>
      </c>
      <c r="G40" s="527">
        <f t="shared" si="2"/>
        <v>1</v>
      </c>
      <c r="H40" s="527">
        <f t="shared" ref="H40:H64" si="3">D40+F40</f>
        <v>1</v>
      </c>
      <c r="I40" s="613"/>
    </row>
    <row r="41" spans="1:9" ht="11.25" customHeight="1">
      <c r="A41" s="480" t="s">
        <v>3678</v>
      </c>
      <c r="B41" s="481" t="s">
        <v>3679</v>
      </c>
      <c r="C41" s="482">
        <v>0</v>
      </c>
      <c r="D41" s="482">
        <v>0</v>
      </c>
      <c r="E41" s="482">
        <v>1</v>
      </c>
      <c r="F41" s="482">
        <v>1</v>
      </c>
      <c r="G41" s="527">
        <f t="shared" si="2"/>
        <v>1</v>
      </c>
      <c r="H41" s="527">
        <f t="shared" si="3"/>
        <v>1</v>
      </c>
      <c r="I41" s="613"/>
    </row>
    <row r="42" spans="1:9" ht="11.25" customHeight="1">
      <c r="A42" s="601" t="s">
        <v>3680</v>
      </c>
      <c r="B42" s="602" t="s">
        <v>3681</v>
      </c>
      <c r="C42" s="599">
        <v>0</v>
      </c>
      <c r="D42" s="599">
        <v>0</v>
      </c>
      <c r="E42" s="599">
        <v>2</v>
      </c>
      <c r="F42" s="599">
        <v>65</v>
      </c>
      <c r="G42" s="600">
        <f t="shared" si="2"/>
        <v>2</v>
      </c>
      <c r="H42" s="600">
        <f t="shared" si="3"/>
        <v>65</v>
      </c>
      <c r="I42" s="613"/>
    </row>
    <row r="43" spans="1:9" ht="11.25" customHeight="1">
      <c r="A43" s="601" t="s">
        <v>3682</v>
      </c>
      <c r="B43" s="602" t="s">
        <v>3683</v>
      </c>
      <c r="C43" s="599">
        <v>0</v>
      </c>
      <c r="D43" s="599">
        <v>0</v>
      </c>
      <c r="E43" s="599">
        <v>4</v>
      </c>
      <c r="F43" s="599">
        <v>65</v>
      </c>
      <c r="G43" s="600">
        <f t="shared" si="2"/>
        <v>4</v>
      </c>
      <c r="H43" s="600">
        <f t="shared" si="3"/>
        <v>65</v>
      </c>
      <c r="I43" s="613"/>
    </row>
    <row r="44" spans="1:9" ht="11.25" customHeight="1">
      <c r="A44" s="480" t="s">
        <v>3684</v>
      </c>
      <c r="B44" s="481" t="s">
        <v>3685</v>
      </c>
      <c r="C44" s="482">
        <v>0</v>
      </c>
      <c r="D44" s="482">
        <v>0</v>
      </c>
      <c r="E44" s="482">
        <v>19</v>
      </c>
      <c r="F44" s="482">
        <v>19</v>
      </c>
      <c r="G44" s="527">
        <f t="shared" si="2"/>
        <v>19</v>
      </c>
      <c r="H44" s="527">
        <f t="shared" si="3"/>
        <v>19</v>
      </c>
      <c r="I44" s="613"/>
    </row>
    <row r="45" spans="1:9" ht="11.25" customHeight="1">
      <c r="A45" s="601" t="s">
        <v>3686</v>
      </c>
      <c r="B45" s="602" t="s">
        <v>3687</v>
      </c>
      <c r="C45" s="599">
        <v>0</v>
      </c>
      <c r="D45" s="599">
        <v>0</v>
      </c>
      <c r="E45" s="599">
        <v>26</v>
      </c>
      <c r="F45" s="599">
        <v>26</v>
      </c>
      <c r="G45" s="600">
        <f t="shared" si="2"/>
        <v>26</v>
      </c>
      <c r="H45" s="600">
        <f t="shared" si="3"/>
        <v>26</v>
      </c>
      <c r="I45" s="613"/>
    </row>
    <row r="46" spans="1:9" ht="11.25" customHeight="1">
      <c r="A46" s="601" t="s">
        <v>3688</v>
      </c>
      <c r="B46" s="602" t="s">
        <v>3689</v>
      </c>
      <c r="C46" s="599">
        <v>0</v>
      </c>
      <c r="D46" s="599">
        <v>0</v>
      </c>
      <c r="E46" s="599">
        <v>6</v>
      </c>
      <c r="F46" s="599">
        <v>6</v>
      </c>
      <c r="G46" s="600">
        <f t="shared" si="2"/>
        <v>6</v>
      </c>
      <c r="H46" s="600">
        <f t="shared" si="3"/>
        <v>6</v>
      </c>
      <c r="I46" s="613"/>
    </row>
    <row r="47" spans="1:9" ht="11.25" customHeight="1">
      <c r="A47" s="601" t="s">
        <v>3690</v>
      </c>
      <c r="B47" s="602" t="s">
        <v>3691</v>
      </c>
      <c r="C47" s="599">
        <v>0</v>
      </c>
      <c r="D47" s="599">
        <v>0</v>
      </c>
      <c r="E47" s="599">
        <v>6</v>
      </c>
      <c r="F47" s="599">
        <v>6</v>
      </c>
      <c r="G47" s="600">
        <f t="shared" si="2"/>
        <v>6</v>
      </c>
      <c r="H47" s="600">
        <f t="shared" si="3"/>
        <v>6</v>
      </c>
      <c r="I47" s="613"/>
    </row>
    <row r="48" spans="1:9" ht="11.25" customHeight="1">
      <c r="A48" s="601" t="s">
        <v>3272</v>
      </c>
      <c r="B48" s="602" t="s">
        <v>3273</v>
      </c>
      <c r="C48" s="599"/>
      <c r="D48" s="599"/>
      <c r="E48" s="599"/>
      <c r="F48" s="599">
        <v>15</v>
      </c>
      <c r="G48" s="600"/>
      <c r="H48" s="600">
        <v>15</v>
      </c>
      <c r="I48" s="613"/>
    </row>
    <row r="49" spans="1:9" ht="11.25" customHeight="1">
      <c r="A49" s="480" t="s">
        <v>3692</v>
      </c>
      <c r="B49" s="481" t="s">
        <v>3693</v>
      </c>
      <c r="C49" s="482">
        <v>0</v>
      </c>
      <c r="D49" s="482">
        <v>0</v>
      </c>
      <c r="E49" s="482">
        <v>3</v>
      </c>
      <c r="F49" s="482">
        <v>3</v>
      </c>
      <c r="G49" s="527">
        <f t="shared" si="2"/>
        <v>3</v>
      </c>
      <c r="H49" s="527">
        <f t="shared" si="3"/>
        <v>3</v>
      </c>
      <c r="I49" s="613"/>
    </row>
    <row r="50" spans="1:9" ht="11.25" customHeight="1">
      <c r="A50" s="480" t="s">
        <v>3694</v>
      </c>
      <c r="B50" s="481" t="s">
        <v>3695</v>
      </c>
      <c r="C50" s="482">
        <v>0</v>
      </c>
      <c r="D50" s="482">
        <v>0</v>
      </c>
      <c r="E50" s="482">
        <v>1</v>
      </c>
      <c r="F50" s="482">
        <v>1</v>
      </c>
      <c r="G50" s="527">
        <f t="shared" si="2"/>
        <v>1</v>
      </c>
      <c r="H50" s="527">
        <f t="shared" si="3"/>
        <v>1</v>
      </c>
      <c r="I50" s="613"/>
    </row>
    <row r="51" spans="1:9" ht="11.25" customHeight="1">
      <c r="A51" s="480" t="s">
        <v>3696</v>
      </c>
      <c r="B51" s="481" t="s">
        <v>3697</v>
      </c>
      <c r="C51" s="482">
        <v>0</v>
      </c>
      <c r="D51" s="482">
        <v>0</v>
      </c>
      <c r="E51" s="482">
        <v>20</v>
      </c>
      <c r="F51" s="482">
        <v>20</v>
      </c>
      <c r="G51" s="527">
        <f t="shared" si="2"/>
        <v>20</v>
      </c>
      <c r="H51" s="527">
        <f t="shared" si="3"/>
        <v>20</v>
      </c>
      <c r="I51" s="613"/>
    </row>
    <row r="52" spans="1:9" ht="11.25" customHeight="1">
      <c r="A52" s="480" t="s">
        <v>3698</v>
      </c>
      <c r="B52" s="481" t="s">
        <v>3699</v>
      </c>
      <c r="C52" s="482">
        <v>0</v>
      </c>
      <c r="D52" s="482">
        <v>0</v>
      </c>
      <c r="E52" s="482">
        <v>1</v>
      </c>
      <c r="F52" s="482">
        <v>1</v>
      </c>
      <c r="G52" s="527">
        <f t="shared" si="2"/>
        <v>1</v>
      </c>
      <c r="H52" s="527">
        <f t="shared" si="3"/>
        <v>1</v>
      </c>
      <c r="I52" s="613"/>
    </row>
    <row r="53" spans="1:9" ht="11.25" customHeight="1">
      <c r="A53" s="480" t="s">
        <v>3708</v>
      </c>
      <c r="B53" s="481" t="s">
        <v>3709</v>
      </c>
      <c r="C53" s="482">
        <v>0</v>
      </c>
      <c r="D53" s="482">
        <v>0</v>
      </c>
      <c r="E53" s="482">
        <v>9</v>
      </c>
      <c r="F53" s="482">
        <v>9</v>
      </c>
      <c r="G53" s="527">
        <f t="shared" si="2"/>
        <v>9</v>
      </c>
      <c r="H53" s="527">
        <f t="shared" si="3"/>
        <v>9</v>
      </c>
      <c r="I53" s="613"/>
    </row>
    <row r="54" spans="1:9" ht="11.25" customHeight="1">
      <c r="A54" s="480" t="s">
        <v>3710</v>
      </c>
      <c r="B54" s="481" t="s">
        <v>3711</v>
      </c>
      <c r="C54" s="482">
        <v>0</v>
      </c>
      <c r="D54" s="482">
        <v>0</v>
      </c>
      <c r="E54" s="482">
        <v>1</v>
      </c>
      <c r="F54" s="482">
        <v>1</v>
      </c>
      <c r="G54" s="527">
        <f t="shared" si="2"/>
        <v>1</v>
      </c>
      <c r="H54" s="527">
        <f t="shared" si="3"/>
        <v>1</v>
      </c>
      <c r="I54" s="613"/>
    </row>
    <row r="55" spans="1:9" ht="11.25" customHeight="1">
      <c r="A55" s="480" t="s">
        <v>3715</v>
      </c>
      <c r="B55" s="481" t="s">
        <v>3716</v>
      </c>
      <c r="C55" s="482">
        <v>0</v>
      </c>
      <c r="D55" s="482">
        <v>0</v>
      </c>
      <c r="E55" s="482">
        <v>2</v>
      </c>
      <c r="F55" s="482">
        <v>2</v>
      </c>
      <c r="G55" s="527">
        <f t="shared" si="2"/>
        <v>2</v>
      </c>
      <c r="H55" s="527">
        <f t="shared" si="3"/>
        <v>2</v>
      </c>
      <c r="I55" s="613"/>
    </row>
    <row r="56" spans="1:9" ht="11.25" customHeight="1">
      <c r="A56" s="480" t="s">
        <v>3717</v>
      </c>
      <c r="B56" s="481" t="s">
        <v>3718</v>
      </c>
      <c r="C56" s="482">
        <v>0</v>
      </c>
      <c r="D56" s="482">
        <v>0</v>
      </c>
      <c r="E56" s="482">
        <v>19</v>
      </c>
      <c r="F56" s="482">
        <v>19</v>
      </c>
      <c r="G56" s="527">
        <f t="shared" si="2"/>
        <v>19</v>
      </c>
      <c r="H56" s="527">
        <f t="shared" si="3"/>
        <v>19</v>
      </c>
      <c r="I56" s="613"/>
    </row>
    <row r="57" spans="1:9" ht="11.25" customHeight="1">
      <c r="A57" s="601" t="s">
        <v>3719</v>
      </c>
      <c r="B57" s="602" t="s">
        <v>3720</v>
      </c>
      <c r="C57" s="599">
        <v>0</v>
      </c>
      <c r="D57" s="599">
        <v>0</v>
      </c>
      <c r="E57" s="599">
        <v>6</v>
      </c>
      <c r="F57" s="599">
        <v>10</v>
      </c>
      <c r="G57" s="600">
        <f t="shared" si="2"/>
        <v>6</v>
      </c>
      <c r="H57" s="600">
        <v>10</v>
      </c>
      <c r="I57" s="613"/>
    </row>
    <row r="58" spans="1:9" ht="11.25" customHeight="1">
      <c r="A58" s="601" t="s">
        <v>3272</v>
      </c>
      <c r="B58" s="602" t="s">
        <v>3273</v>
      </c>
      <c r="C58" s="599"/>
      <c r="D58" s="599"/>
      <c r="E58" s="599"/>
      <c r="F58" s="599">
        <v>10</v>
      </c>
      <c r="G58" s="600"/>
      <c r="H58" s="600">
        <v>10</v>
      </c>
      <c r="I58" s="613"/>
    </row>
    <row r="59" spans="1:9" ht="11.25" customHeight="1">
      <c r="A59" s="601" t="s">
        <v>3833</v>
      </c>
      <c r="B59" s="602" t="s">
        <v>3834</v>
      </c>
      <c r="C59" s="599">
        <v>0</v>
      </c>
      <c r="D59" s="599">
        <v>0</v>
      </c>
      <c r="E59" s="599">
        <v>0</v>
      </c>
      <c r="F59" s="599">
        <v>5</v>
      </c>
      <c r="G59" s="600"/>
      <c r="H59" s="600">
        <f t="shared" si="3"/>
        <v>5</v>
      </c>
      <c r="I59" s="613"/>
    </row>
    <row r="60" spans="1:9" ht="11.25" customHeight="1">
      <c r="A60" s="601" t="s">
        <v>3272</v>
      </c>
      <c r="B60" s="602" t="s">
        <v>3273</v>
      </c>
      <c r="C60" s="599"/>
      <c r="D60" s="599"/>
      <c r="E60" s="599"/>
      <c r="F60" s="599">
        <v>5</v>
      </c>
      <c r="G60" s="600"/>
      <c r="H60" s="600">
        <v>5</v>
      </c>
      <c r="I60" s="613"/>
    </row>
    <row r="61" spans="1:9" ht="11.25" customHeight="1">
      <c r="A61" s="480" t="s">
        <v>3721</v>
      </c>
      <c r="B61" s="481" t="s">
        <v>3722</v>
      </c>
      <c r="C61" s="482">
        <v>0</v>
      </c>
      <c r="D61" s="482">
        <v>0</v>
      </c>
      <c r="E61" s="482">
        <v>5</v>
      </c>
      <c r="F61" s="482">
        <v>5</v>
      </c>
      <c r="G61" s="527">
        <f t="shared" ref="G61:G99" si="4">C61+E61</f>
        <v>5</v>
      </c>
      <c r="H61" s="527">
        <f t="shared" si="3"/>
        <v>5</v>
      </c>
      <c r="I61" s="613"/>
    </row>
    <row r="62" spans="1:9" ht="11.25" customHeight="1">
      <c r="A62" s="480" t="s">
        <v>3723</v>
      </c>
      <c r="B62" s="481" t="s">
        <v>3724</v>
      </c>
      <c r="C62" s="482">
        <v>0</v>
      </c>
      <c r="D62" s="482">
        <v>0</v>
      </c>
      <c r="E62" s="482">
        <v>1</v>
      </c>
      <c r="F62" s="482">
        <v>1</v>
      </c>
      <c r="G62" s="527">
        <f t="shared" si="4"/>
        <v>1</v>
      </c>
      <c r="H62" s="527">
        <f t="shared" si="3"/>
        <v>1</v>
      </c>
      <c r="I62" s="613"/>
    </row>
    <row r="63" spans="1:9" ht="11.25" customHeight="1">
      <c r="A63" s="480" t="s">
        <v>3725</v>
      </c>
      <c r="B63" s="481" t="s">
        <v>3726</v>
      </c>
      <c r="C63" s="482">
        <v>0</v>
      </c>
      <c r="D63" s="482">
        <v>0</v>
      </c>
      <c r="E63" s="482">
        <v>1</v>
      </c>
      <c r="F63" s="482">
        <v>1</v>
      </c>
      <c r="G63" s="527">
        <f t="shared" si="4"/>
        <v>1</v>
      </c>
      <c r="H63" s="527">
        <f t="shared" si="3"/>
        <v>1</v>
      </c>
      <c r="I63" s="613"/>
    </row>
    <row r="64" spans="1:9" ht="11.25" customHeight="1">
      <c r="A64" s="480" t="s">
        <v>3727</v>
      </c>
      <c r="B64" s="481" t="s">
        <v>3728</v>
      </c>
      <c r="C64" s="482">
        <v>0</v>
      </c>
      <c r="D64" s="482">
        <v>0</v>
      </c>
      <c r="E64" s="482">
        <v>1</v>
      </c>
      <c r="F64" s="482">
        <v>1</v>
      </c>
      <c r="G64" s="527">
        <f t="shared" si="4"/>
        <v>1</v>
      </c>
      <c r="H64" s="527">
        <f t="shared" si="3"/>
        <v>1</v>
      </c>
      <c r="I64" s="613"/>
    </row>
    <row r="65" spans="1:9" ht="11.25" customHeight="1">
      <c r="A65" s="601" t="s">
        <v>3837</v>
      </c>
      <c r="B65" s="602" t="s">
        <v>3838</v>
      </c>
      <c r="C65" s="599">
        <v>0</v>
      </c>
      <c r="D65" s="599">
        <v>0</v>
      </c>
      <c r="E65" s="599">
        <v>0</v>
      </c>
      <c r="F65" s="599">
        <v>1</v>
      </c>
      <c r="G65" s="600">
        <f t="shared" si="4"/>
        <v>0</v>
      </c>
      <c r="H65" s="600">
        <v>1</v>
      </c>
      <c r="I65" s="613"/>
    </row>
    <row r="66" spans="1:9" ht="11.25" customHeight="1">
      <c r="A66" s="601" t="s">
        <v>3272</v>
      </c>
      <c r="B66" s="602" t="s">
        <v>3273</v>
      </c>
      <c r="C66" s="599"/>
      <c r="D66" s="599"/>
      <c r="E66" s="599"/>
      <c r="F66" s="599">
        <v>1</v>
      </c>
      <c r="G66" s="600"/>
      <c r="H66" s="600">
        <v>1</v>
      </c>
      <c r="I66" s="613"/>
    </row>
    <row r="67" spans="1:9" ht="11.25" customHeight="1">
      <c r="A67" s="601" t="s">
        <v>3835</v>
      </c>
      <c r="B67" s="602" t="s">
        <v>3836</v>
      </c>
      <c r="C67" s="599">
        <v>0</v>
      </c>
      <c r="D67" s="599">
        <v>0</v>
      </c>
      <c r="E67" s="599">
        <v>0</v>
      </c>
      <c r="F67" s="599">
        <v>3</v>
      </c>
      <c r="G67" s="600">
        <f t="shared" si="4"/>
        <v>0</v>
      </c>
      <c r="H67" s="600">
        <v>3</v>
      </c>
      <c r="I67" s="613"/>
    </row>
    <row r="68" spans="1:9" ht="11.25" customHeight="1">
      <c r="A68" s="601" t="s">
        <v>3272</v>
      </c>
      <c r="B68" s="602" t="s">
        <v>3273</v>
      </c>
      <c r="C68" s="599"/>
      <c r="D68" s="599"/>
      <c r="E68" s="599"/>
      <c r="F68" s="599">
        <v>3</v>
      </c>
      <c r="G68" s="600"/>
      <c r="H68" s="600">
        <v>3</v>
      </c>
      <c r="I68" s="613"/>
    </row>
    <row r="69" spans="1:9" ht="11.25" customHeight="1">
      <c r="A69" s="601" t="s">
        <v>3839</v>
      </c>
      <c r="B69" s="602" t="s">
        <v>3840</v>
      </c>
      <c r="C69" s="599">
        <v>0</v>
      </c>
      <c r="D69" s="599">
        <v>0</v>
      </c>
      <c r="E69" s="599">
        <v>0</v>
      </c>
      <c r="F69" s="599">
        <v>1</v>
      </c>
      <c r="G69" s="600">
        <f t="shared" si="4"/>
        <v>0</v>
      </c>
      <c r="H69" s="600">
        <v>1</v>
      </c>
      <c r="I69" s="613"/>
    </row>
    <row r="70" spans="1:9" ht="11.25" customHeight="1">
      <c r="A70" s="601" t="s">
        <v>3272</v>
      </c>
      <c r="B70" s="602" t="s">
        <v>3273</v>
      </c>
      <c r="C70" s="599"/>
      <c r="D70" s="599"/>
      <c r="E70" s="599"/>
      <c r="F70" s="599">
        <v>1</v>
      </c>
      <c r="G70" s="600"/>
      <c r="H70" s="600">
        <v>1</v>
      </c>
      <c r="I70" s="613"/>
    </row>
    <row r="71" spans="1:9" ht="11.25" customHeight="1">
      <c r="A71" s="480" t="s">
        <v>3729</v>
      </c>
      <c r="B71" s="481" t="s">
        <v>3730</v>
      </c>
      <c r="C71" s="482">
        <v>0</v>
      </c>
      <c r="D71" s="482">
        <v>0</v>
      </c>
      <c r="E71" s="482">
        <v>2</v>
      </c>
      <c r="F71" s="482">
        <v>2</v>
      </c>
      <c r="G71" s="527">
        <f t="shared" si="4"/>
        <v>2</v>
      </c>
      <c r="H71" s="527">
        <f t="shared" ref="H71:H99" si="5">D71+F71</f>
        <v>2</v>
      </c>
      <c r="I71" s="613"/>
    </row>
    <row r="72" spans="1:9" ht="11.25" customHeight="1">
      <c r="A72" s="480" t="s">
        <v>3737</v>
      </c>
      <c r="B72" s="481" t="s">
        <v>3738</v>
      </c>
      <c r="C72" s="482">
        <v>0</v>
      </c>
      <c r="D72" s="482">
        <v>0</v>
      </c>
      <c r="E72" s="482">
        <v>1</v>
      </c>
      <c r="F72" s="482">
        <v>1</v>
      </c>
      <c r="G72" s="527">
        <f t="shared" si="4"/>
        <v>1</v>
      </c>
      <c r="H72" s="527">
        <f t="shared" si="5"/>
        <v>1</v>
      </c>
      <c r="I72" s="613"/>
    </row>
    <row r="73" spans="1:9" ht="11.25" customHeight="1">
      <c r="A73" s="480" t="s">
        <v>3739</v>
      </c>
      <c r="B73" s="481" t="s">
        <v>3740</v>
      </c>
      <c r="C73" s="482">
        <v>0</v>
      </c>
      <c r="D73" s="482">
        <v>0</v>
      </c>
      <c r="E73" s="482">
        <v>3</v>
      </c>
      <c r="F73" s="482">
        <v>3</v>
      </c>
      <c r="G73" s="527">
        <f t="shared" si="4"/>
        <v>3</v>
      </c>
      <c r="H73" s="527">
        <f t="shared" si="5"/>
        <v>3</v>
      </c>
      <c r="I73" s="613"/>
    </row>
    <row r="74" spans="1:9" ht="11.25" customHeight="1">
      <c r="A74" s="480" t="s">
        <v>3741</v>
      </c>
      <c r="B74" s="481" t="s">
        <v>3742</v>
      </c>
      <c r="C74" s="482">
        <v>0</v>
      </c>
      <c r="D74" s="482">
        <v>0</v>
      </c>
      <c r="E74" s="482">
        <v>10</v>
      </c>
      <c r="F74" s="482">
        <v>10</v>
      </c>
      <c r="G74" s="527">
        <f t="shared" si="4"/>
        <v>10</v>
      </c>
      <c r="H74" s="527">
        <f t="shared" si="5"/>
        <v>10</v>
      </c>
      <c r="I74" s="613"/>
    </row>
    <row r="75" spans="1:9" ht="11.25" customHeight="1">
      <c r="A75" s="480" t="s">
        <v>3743</v>
      </c>
      <c r="B75" s="481" t="s">
        <v>3744</v>
      </c>
      <c r="C75" s="482">
        <v>0</v>
      </c>
      <c r="D75" s="482">
        <v>0</v>
      </c>
      <c r="E75" s="482">
        <v>2</v>
      </c>
      <c r="F75" s="482">
        <v>2</v>
      </c>
      <c r="G75" s="527">
        <f t="shared" si="4"/>
        <v>2</v>
      </c>
      <c r="H75" s="527">
        <f t="shared" si="5"/>
        <v>2</v>
      </c>
      <c r="I75" s="613"/>
    </row>
    <row r="76" spans="1:9" ht="11.25" customHeight="1">
      <c r="A76" s="480" t="s">
        <v>3745</v>
      </c>
      <c r="B76" s="481" t="s">
        <v>3746</v>
      </c>
      <c r="C76" s="482">
        <v>0</v>
      </c>
      <c r="D76" s="482">
        <v>0</v>
      </c>
      <c r="E76" s="482">
        <v>2</v>
      </c>
      <c r="F76" s="482">
        <v>2</v>
      </c>
      <c r="G76" s="527">
        <f t="shared" si="4"/>
        <v>2</v>
      </c>
      <c r="H76" s="527">
        <f t="shared" si="5"/>
        <v>2</v>
      </c>
      <c r="I76" s="613"/>
    </row>
    <row r="77" spans="1:9" ht="11.25" customHeight="1">
      <c r="A77" s="480" t="s">
        <v>3747</v>
      </c>
      <c r="B77" s="481" t="s">
        <v>3748</v>
      </c>
      <c r="C77" s="482">
        <v>0</v>
      </c>
      <c r="D77" s="482">
        <v>0</v>
      </c>
      <c r="E77" s="482">
        <v>2</v>
      </c>
      <c r="F77" s="482">
        <v>2</v>
      </c>
      <c r="G77" s="527">
        <f t="shared" si="4"/>
        <v>2</v>
      </c>
      <c r="H77" s="527">
        <f t="shared" si="5"/>
        <v>2</v>
      </c>
      <c r="I77" s="613"/>
    </row>
    <row r="78" spans="1:9" ht="11.25" customHeight="1">
      <c r="A78" s="480" t="s">
        <v>3749</v>
      </c>
      <c r="B78" s="481" t="s">
        <v>3750</v>
      </c>
      <c r="C78" s="482">
        <v>0</v>
      </c>
      <c r="D78" s="482">
        <v>0</v>
      </c>
      <c r="E78" s="482">
        <v>6</v>
      </c>
      <c r="F78" s="482">
        <v>6</v>
      </c>
      <c r="G78" s="527">
        <f t="shared" si="4"/>
        <v>6</v>
      </c>
      <c r="H78" s="527">
        <f t="shared" si="5"/>
        <v>6</v>
      </c>
      <c r="I78" s="613"/>
    </row>
    <row r="79" spans="1:9" ht="11.25" customHeight="1">
      <c r="A79" s="480" t="s">
        <v>3757</v>
      </c>
      <c r="B79" s="481" t="s">
        <v>3758</v>
      </c>
      <c r="C79" s="482">
        <v>0</v>
      </c>
      <c r="D79" s="482">
        <v>0</v>
      </c>
      <c r="E79" s="482">
        <v>3</v>
      </c>
      <c r="F79" s="482">
        <v>3</v>
      </c>
      <c r="G79" s="527">
        <f t="shared" si="4"/>
        <v>3</v>
      </c>
      <c r="H79" s="527">
        <f t="shared" si="5"/>
        <v>3</v>
      </c>
      <c r="I79" s="613"/>
    </row>
    <row r="80" spans="1:9" ht="11.25" customHeight="1">
      <c r="A80" s="480" t="s">
        <v>3759</v>
      </c>
      <c r="B80" s="481" t="s">
        <v>3760</v>
      </c>
      <c r="C80" s="482">
        <v>0</v>
      </c>
      <c r="D80" s="482">
        <v>0</v>
      </c>
      <c r="E80" s="482">
        <v>5</v>
      </c>
      <c r="F80" s="482">
        <v>5</v>
      </c>
      <c r="G80" s="527">
        <f t="shared" si="4"/>
        <v>5</v>
      </c>
      <c r="H80" s="527">
        <f t="shared" si="5"/>
        <v>5</v>
      </c>
      <c r="I80" s="613"/>
    </row>
    <row r="81" spans="1:9" ht="11.25" customHeight="1">
      <c r="A81" s="480" t="s">
        <v>3322</v>
      </c>
      <c r="B81" s="481" t="s">
        <v>3323</v>
      </c>
      <c r="C81" s="482">
        <v>0</v>
      </c>
      <c r="D81" s="482">
        <v>0</v>
      </c>
      <c r="E81" s="482">
        <v>1</v>
      </c>
      <c r="F81" s="482">
        <v>1</v>
      </c>
      <c r="G81" s="527">
        <f t="shared" si="4"/>
        <v>1</v>
      </c>
      <c r="H81" s="527">
        <f t="shared" si="5"/>
        <v>1</v>
      </c>
      <c r="I81" s="613"/>
    </row>
    <row r="82" spans="1:9" ht="11.25" customHeight="1">
      <c r="A82" s="480" t="s">
        <v>3761</v>
      </c>
      <c r="B82" s="481" t="s">
        <v>3762</v>
      </c>
      <c r="C82" s="482">
        <v>0</v>
      </c>
      <c r="D82" s="482">
        <v>0</v>
      </c>
      <c r="E82" s="482">
        <v>2</v>
      </c>
      <c r="F82" s="482">
        <v>2</v>
      </c>
      <c r="G82" s="527">
        <f t="shared" si="4"/>
        <v>2</v>
      </c>
      <c r="H82" s="527">
        <f t="shared" si="5"/>
        <v>2</v>
      </c>
      <c r="I82" s="613"/>
    </row>
    <row r="83" spans="1:9" ht="11.25" customHeight="1">
      <c r="A83" s="480" t="s">
        <v>3765</v>
      </c>
      <c r="B83" s="481" t="s">
        <v>3766</v>
      </c>
      <c r="C83" s="482">
        <v>0</v>
      </c>
      <c r="D83" s="482">
        <v>0</v>
      </c>
      <c r="E83" s="482">
        <v>1</v>
      </c>
      <c r="F83" s="482">
        <v>1</v>
      </c>
      <c r="G83" s="527">
        <f t="shared" si="4"/>
        <v>1</v>
      </c>
      <c r="H83" s="527">
        <f t="shared" si="5"/>
        <v>1</v>
      </c>
      <c r="I83" s="613"/>
    </row>
    <row r="84" spans="1:9" ht="11.25" customHeight="1">
      <c r="A84" s="480" t="s">
        <v>3767</v>
      </c>
      <c r="B84" s="481" t="s">
        <v>3768</v>
      </c>
      <c r="C84" s="482">
        <v>0</v>
      </c>
      <c r="D84" s="482">
        <v>0</v>
      </c>
      <c r="E84" s="482">
        <v>1</v>
      </c>
      <c r="F84" s="482">
        <v>1</v>
      </c>
      <c r="G84" s="527">
        <f t="shared" si="4"/>
        <v>1</v>
      </c>
      <c r="H84" s="527">
        <f t="shared" si="5"/>
        <v>1</v>
      </c>
      <c r="I84" s="613"/>
    </row>
    <row r="85" spans="1:9" ht="11.25" customHeight="1">
      <c r="A85" s="480" t="s">
        <v>3769</v>
      </c>
      <c r="B85" s="481" t="s">
        <v>3770</v>
      </c>
      <c r="C85" s="482">
        <v>0</v>
      </c>
      <c r="D85" s="482">
        <v>0</v>
      </c>
      <c r="E85" s="482">
        <v>2</v>
      </c>
      <c r="F85" s="482">
        <v>2</v>
      </c>
      <c r="G85" s="527">
        <f t="shared" si="4"/>
        <v>2</v>
      </c>
      <c r="H85" s="527">
        <f t="shared" si="5"/>
        <v>2</v>
      </c>
      <c r="I85" s="613"/>
    </row>
    <row r="86" spans="1:9" ht="11.25" customHeight="1">
      <c r="A86" s="480" t="s">
        <v>3771</v>
      </c>
      <c r="B86" s="481" t="s">
        <v>3772</v>
      </c>
      <c r="C86" s="482">
        <v>0</v>
      </c>
      <c r="D86" s="482">
        <v>0</v>
      </c>
      <c r="E86" s="482">
        <v>1</v>
      </c>
      <c r="F86" s="482">
        <v>1</v>
      </c>
      <c r="G86" s="527">
        <f t="shared" si="4"/>
        <v>1</v>
      </c>
      <c r="H86" s="527">
        <f t="shared" si="5"/>
        <v>1</v>
      </c>
      <c r="I86" s="613"/>
    </row>
    <row r="87" spans="1:9" ht="11.25" customHeight="1">
      <c r="A87" s="480" t="s">
        <v>3773</v>
      </c>
      <c r="B87" s="481" t="s">
        <v>3774</v>
      </c>
      <c r="C87" s="482">
        <v>0</v>
      </c>
      <c r="D87" s="482">
        <v>0</v>
      </c>
      <c r="E87" s="482">
        <v>1</v>
      </c>
      <c r="F87" s="482">
        <v>1</v>
      </c>
      <c r="G87" s="527">
        <f t="shared" si="4"/>
        <v>1</v>
      </c>
      <c r="H87" s="527">
        <f t="shared" si="5"/>
        <v>1</v>
      </c>
      <c r="I87" s="613"/>
    </row>
    <row r="88" spans="1:9" ht="11.25" customHeight="1">
      <c r="A88" s="480" t="s">
        <v>3775</v>
      </c>
      <c r="B88" s="481" t="s">
        <v>3776</v>
      </c>
      <c r="C88" s="482">
        <v>0</v>
      </c>
      <c r="D88" s="482">
        <v>0</v>
      </c>
      <c r="E88" s="482">
        <v>2</v>
      </c>
      <c r="F88" s="482">
        <v>2</v>
      </c>
      <c r="G88" s="527">
        <f t="shared" si="4"/>
        <v>2</v>
      </c>
      <c r="H88" s="527">
        <f t="shared" si="5"/>
        <v>2</v>
      </c>
      <c r="I88" s="613"/>
    </row>
    <row r="89" spans="1:9" ht="11.25" customHeight="1">
      <c r="A89" s="480" t="s">
        <v>3777</v>
      </c>
      <c r="B89" s="481" t="s">
        <v>3778</v>
      </c>
      <c r="C89" s="482">
        <v>0</v>
      </c>
      <c r="D89" s="482">
        <v>0</v>
      </c>
      <c r="E89" s="482">
        <v>1</v>
      </c>
      <c r="F89" s="482">
        <v>1</v>
      </c>
      <c r="G89" s="527">
        <f t="shared" si="4"/>
        <v>1</v>
      </c>
      <c r="H89" s="527">
        <f t="shared" si="5"/>
        <v>1</v>
      </c>
      <c r="I89" s="613"/>
    </row>
    <row r="90" spans="1:9" ht="11.25" customHeight="1">
      <c r="A90" s="480" t="s">
        <v>3779</v>
      </c>
      <c r="B90" s="481" t="s">
        <v>3780</v>
      </c>
      <c r="C90" s="482">
        <v>0</v>
      </c>
      <c r="D90" s="482">
        <v>0</v>
      </c>
      <c r="E90" s="482">
        <v>17</v>
      </c>
      <c r="F90" s="482">
        <v>17</v>
      </c>
      <c r="G90" s="527">
        <f t="shared" si="4"/>
        <v>17</v>
      </c>
      <c r="H90" s="527">
        <f t="shared" si="5"/>
        <v>17</v>
      </c>
      <c r="I90" s="613"/>
    </row>
    <row r="91" spans="1:9" ht="11.25" customHeight="1">
      <c r="A91" s="480" t="s">
        <v>3781</v>
      </c>
      <c r="B91" s="481" t="s">
        <v>3782</v>
      </c>
      <c r="C91" s="482">
        <v>0</v>
      </c>
      <c r="D91" s="482">
        <v>0</v>
      </c>
      <c r="E91" s="482">
        <v>4</v>
      </c>
      <c r="F91" s="482">
        <v>4</v>
      </c>
      <c r="G91" s="527">
        <f t="shared" si="4"/>
        <v>4</v>
      </c>
      <c r="H91" s="527">
        <f t="shared" si="5"/>
        <v>4</v>
      </c>
      <c r="I91" s="613"/>
    </row>
    <row r="92" spans="1:9" ht="11.25" customHeight="1">
      <c r="A92" s="480" t="s">
        <v>3132</v>
      </c>
      <c r="B92" s="481" t="s">
        <v>3133</v>
      </c>
      <c r="C92" s="482">
        <v>0</v>
      </c>
      <c r="D92" s="482">
        <v>0</v>
      </c>
      <c r="E92" s="482">
        <v>1</v>
      </c>
      <c r="F92" s="482">
        <v>1</v>
      </c>
      <c r="G92" s="527">
        <f t="shared" si="4"/>
        <v>1</v>
      </c>
      <c r="H92" s="527">
        <f t="shared" si="5"/>
        <v>1</v>
      </c>
      <c r="I92" s="613"/>
    </row>
    <row r="93" spans="1:9" ht="11.25" customHeight="1">
      <c r="A93" s="480" t="s">
        <v>3783</v>
      </c>
      <c r="B93" s="481" t="s">
        <v>3784</v>
      </c>
      <c r="C93" s="482">
        <v>0</v>
      </c>
      <c r="D93" s="482">
        <v>0</v>
      </c>
      <c r="E93" s="482">
        <v>2</v>
      </c>
      <c r="F93" s="482">
        <v>2</v>
      </c>
      <c r="G93" s="527">
        <f t="shared" si="4"/>
        <v>2</v>
      </c>
      <c r="H93" s="527">
        <f t="shared" si="5"/>
        <v>2</v>
      </c>
      <c r="I93" s="613"/>
    </row>
    <row r="94" spans="1:9" ht="11.25" customHeight="1">
      <c r="A94" s="480" t="s">
        <v>3785</v>
      </c>
      <c r="B94" s="481" t="s">
        <v>3786</v>
      </c>
      <c r="C94" s="482">
        <v>0</v>
      </c>
      <c r="D94" s="482">
        <v>0</v>
      </c>
      <c r="E94" s="482">
        <v>2</v>
      </c>
      <c r="F94" s="482">
        <v>2</v>
      </c>
      <c r="G94" s="527">
        <f t="shared" si="4"/>
        <v>2</v>
      </c>
      <c r="H94" s="527">
        <f t="shared" si="5"/>
        <v>2</v>
      </c>
      <c r="I94" s="613"/>
    </row>
    <row r="95" spans="1:9" ht="11.25" customHeight="1">
      <c r="A95" s="480" t="s">
        <v>3787</v>
      </c>
      <c r="B95" s="481" t="s">
        <v>3788</v>
      </c>
      <c r="C95" s="482">
        <v>0</v>
      </c>
      <c r="D95" s="482">
        <v>0</v>
      </c>
      <c r="E95" s="482">
        <v>15</v>
      </c>
      <c r="F95" s="482">
        <v>15</v>
      </c>
      <c r="G95" s="527">
        <f t="shared" si="4"/>
        <v>15</v>
      </c>
      <c r="H95" s="527">
        <f t="shared" si="5"/>
        <v>15</v>
      </c>
      <c r="I95" s="613"/>
    </row>
    <row r="96" spans="1:9" ht="11.25" customHeight="1">
      <c r="A96" s="480" t="s">
        <v>3789</v>
      </c>
      <c r="B96" s="481" t="s">
        <v>3790</v>
      </c>
      <c r="C96" s="482">
        <v>0</v>
      </c>
      <c r="D96" s="482">
        <v>0</v>
      </c>
      <c r="E96" s="482">
        <v>3</v>
      </c>
      <c r="F96" s="482">
        <v>3</v>
      </c>
      <c r="G96" s="527">
        <f t="shared" si="4"/>
        <v>3</v>
      </c>
      <c r="H96" s="527">
        <f t="shared" si="5"/>
        <v>3</v>
      </c>
      <c r="I96" s="613"/>
    </row>
    <row r="97" spans="1:9" ht="11.25" customHeight="1">
      <c r="A97" s="480" t="s">
        <v>3791</v>
      </c>
      <c r="B97" s="481" t="s">
        <v>3792</v>
      </c>
      <c r="C97" s="482">
        <v>0</v>
      </c>
      <c r="D97" s="482">
        <v>0</v>
      </c>
      <c r="E97" s="482">
        <v>9</v>
      </c>
      <c r="F97" s="482">
        <v>9</v>
      </c>
      <c r="G97" s="527">
        <f t="shared" si="4"/>
        <v>9</v>
      </c>
      <c r="H97" s="527">
        <f t="shared" si="5"/>
        <v>9</v>
      </c>
      <c r="I97" s="613"/>
    </row>
    <row r="98" spans="1:9" ht="11.25" customHeight="1">
      <c r="A98" s="480" t="s">
        <v>3799</v>
      </c>
      <c r="B98" s="481" t="s">
        <v>3800</v>
      </c>
      <c r="C98" s="482">
        <v>0</v>
      </c>
      <c r="D98" s="482">
        <v>0</v>
      </c>
      <c r="E98" s="482">
        <v>2</v>
      </c>
      <c r="F98" s="482">
        <v>2</v>
      </c>
      <c r="G98" s="527">
        <f t="shared" si="4"/>
        <v>2</v>
      </c>
      <c r="H98" s="527">
        <f t="shared" si="5"/>
        <v>2</v>
      </c>
      <c r="I98" s="613"/>
    </row>
    <row r="99" spans="1:9" ht="11.25" customHeight="1">
      <c r="A99" s="480" t="s">
        <v>3819</v>
      </c>
      <c r="B99" s="481" t="s">
        <v>3820</v>
      </c>
      <c r="C99" s="482">
        <v>0</v>
      </c>
      <c r="D99" s="482">
        <v>0</v>
      </c>
      <c r="E99" s="482">
        <v>10</v>
      </c>
      <c r="F99" s="482">
        <v>10</v>
      </c>
      <c r="G99" s="527">
        <f t="shared" si="4"/>
        <v>10</v>
      </c>
      <c r="H99" s="527">
        <f t="shared" si="5"/>
        <v>10</v>
      </c>
      <c r="I99" s="613"/>
    </row>
    <row r="100" spans="1:9" ht="12" customHeight="1">
      <c r="A100" s="542"/>
      <c r="B100" s="567"/>
      <c r="C100" s="566">
        <f>SUM(C10:C99)</f>
        <v>0</v>
      </c>
      <c r="D100" s="566">
        <f t="shared" ref="D100:H100" si="6">SUM(D10:D99)</f>
        <v>0</v>
      </c>
      <c r="E100" s="566">
        <f t="shared" si="6"/>
        <v>963</v>
      </c>
      <c r="F100" s="615">
        <f t="shared" si="6"/>
        <v>1070</v>
      </c>
      <c r="G100" s="566">
        <f t="shared" si="6"/>
        <v>963</v>
      </c>
      <c r="H100" s="615">
        <f t="shared" si="6"/>
        <v>1070</v>
      </c>
      <c r="I100" s="613"/>
    </row>
    <row r="101" spans="1:9" ht="12" customHeight="1">
      <c r="A101" s="278"/>
      <c r="B101" s="556" t="s">
        <v>1570</v>
      </c>
      <c r="C101" s="143"/>
      <c r="D101" s="143"/>
      <c r="E101" s="144"/>
      <c r="F101" s="144"/>
      <c r="G101" s="145"/>
      <c r="H101" s="144"/>
    </row>
    <row r="102" spans="1:9" ht="11.25" customHeight="1">
      <c r="A102" s="480" t="s">
        <v>3580</v>
      </c>
      <c r="B102" s="481" t="s">
        <v>3581</v>
      </c>
      <c r="C102" s="482">
        <v>0</v>
      </c>
      <c r="D102" s="482">
        <v>0</v>
      </c>
      <c r="E102" s="482">
        <v>4</v>
      </c>
      <c r="F102" s="482">
        <v>4</v>
      </c>
      <c r="G102" s="527">
        <f>C102+E102</f>
        <v>4</v>
      </c>
      <c r="H102" s="527">
        <f>D102+F102</f>
        <v>4</v>
      </c>
    </row>
    <row r="103" spans="1:9" ht="11.25" customHeight="1">
      <c r="A103" s="480" t="s">
        <v>3080</v>
      </c>
      <c r="B103" s="481" t="s">
        <v>3081</v>
      </c>
      <c r="C103" s="482">
        <v>1</v>
      </c>
      <c r="D103" s="482">
        <v>1</v>
      </c>
      <c r="E103" s="482">
        <v>0</v>
      </c>
      <c r="F103" s="482">
        <v>0</v>
      </c>
      <c r="G103" s="527">
        <f t="shared" ref="G103:H132" si="7">C103+E103</f>
        <v>1</v>
      </c>
      <c r="H103" s="527">
        <f t="shared" si="7"/>
        <v>1</v>
      </c>
    </row>
    <row r="104" spans="1:9" ht="11.25" customHeight="1">
      <c r="A104" s="480" t="s">
        <v>2993</v>
      </c>
      <c r="B104" s="481" t="s">
        <v>2994</v>
      </c>
      <c r="C104" s="482">
        <v>3246</v>
      </c>
      <c r="D104" s="482">
        <v>3246</v>
      </c>
      <c r="E104" s="482">
        <v>21</v>
      </c>
      <c r="F104" s="482">
        <v>21</v>
      </c>
      <c r="G104" s="527">
        <f t="shared" si="7"/>
        <v>3267</v>
      </c>
      <c r="H104" s="527">
        <f t="shared" si="7"/>
        <v>3267</v>
      </c>
    </row>
    <row r="105" spans="1:9" ht="11.25" customHeight="1">
      <c r="A105" s="480" t="s">
        <v>2965</v>
      </c>
      <c r="B105" s="481" t="s">
        <v>2966</v>
      </c>
      <c r="C105" s="482">
        <v>0</v>
      </c>
      <c r="D105" s="482">
        <v>0</v>
      </c>
      <c r="E105" s="482">
        <v>38</v>
      </c>
      <c r="F105" s="482">
        <v>38</v>
      </c>
      <c r="G105" s="527">
        <f t="shared" si="7"/>
        <v>38</v>
      </c>
      <c r="H105" s="527">
        <f t="shared" si="7"/>
        <v>38</v>
      </c>
    </row>
    <row r="106" spans="1:9" ht="11.25" customHeight="1">
      <c r="A106" s="480" t="s">
        <v>2899</v>
      </c>
      <c r="B106" s="481" t="s">
        <v>2900</v>
      </c>
      <c r="C106" s="482">
        <v>0</v>
      </c>
      <c r="D106" s="482">
        <v>0</v>
      </c>
      <c r="E106" s="482">
        <v>13</v>
      </c>
      <c r="F106" s="482">
        <v>13</v>
      </c>
      <c r="G106" s="527">
        <f t="shared" si="7"/>
        <v>13</v>
      </c>
      <c r="H106" s="527">
        <f t="shared" si="7"/>
        <v>13</v>
      </c>
    </row>
    <row r="107" spans="1:9" ht="11.25" customHeight="1">
      <c r="A107" s="480" t="s">
        <v>2901</v>
      </c>
      <c r="B107" s="481" t="s">
        <v>2902</v>
      </c>
      <c r="C107" s="482">
        <v>0</v>
      </c>
      <c r="D107" s="482">
        <v>0</v>
      </c>
      <c r="E107" s="482">
        <v>380</v>
      </c>
      <c r="F107" s="482">
        <v>380</v>
      </c>
      <c r="G107" s="527">
        <f t="shared" si="7"/>
        <v>380</v>
      </c>
      <c r="H107" s="527">
        <f t="shared" si="7"/>
        <v>380</v>
      </c>
    </row>
    <row r="108" spans="1:9" ht="11.25" customHeight="1">
      <c r="A108" s="480" t="s">
        <v>2909</v>
      </c>
      <c r="B108" s="481" t="s">
        <v>2910</v>
      </c>
      <c r="C108" s="482">
        <v>0</v>
      </c>
      <c r="D108" s="482">
        <v>0</v>
      </c>
      <c r="E108" s="482">
        <v>13</v>
      </c>
      <c r="F108" s="482">
        <v>13</v>
      </c>
      <c r="G108" s="527">
        <f t="shared" si="7"/>
        <v>13</v>
      </c>
      <c r="H108" s="527">
        <f t="shared" si="7"/>
        <v>13</v>
      </c>
    </row>
    <row r="109" spans="1:9" ht="11.25" customHeight="1">
      <c r="A109" s="480" t="s">
        <v>2911</v>
      </c>
      <c r="B109" s="481" t="s">
        <v>2912</v>
      </c>
      <c r="C109" s="482">
        <v>0</v>
      </c>
      <c r="D109" s="482">
        <v>0</v>
      </c>
      <c r="E109" s="482">
        <v>17</v>
      </c>
      <c r="F109" s="482">
        <v>17</v>
      </c>
      <c r="G109" s="527">
        <f t="shared" si="7"/>
        <v>17</v>
      </c>
      <c r="H109" s="527">
        <f t="shared" si="7"/>
        <v>17</v>
      </c>
    </row>
    <row r="110" spans="1:9" ht="11.25" customHeight="1">
      <c r="A110" s="480" t="s">
        <v>3582</v>
      </c>
      <c r="B110" s="481" t="s">
        <v>3583</v>
      </c>
      <c r="C110" s="482">
        <v>0</v>
      </c>
      <c r="D110" s="482">
        <v>0</v>
      </c>
      <c r="E110" s="482">
        <v>12</v>
      </c>
      <c r="F110" s="482">
        <v>12</v>
      </c>
      <c r="G110" s="527">
        <f t="shared" si="7"/>
        <v>12</v>
      </c>
      <c r="H110" s="527">
        <f t="shared" si="7"/>
        <v>12</v>
      </c>
    </row>
    <row r="111" spans="1:9" ht="11.25" customHeight="1">
      <c r="A111" s="480" t="s">
        <v>3584</v>
      </c>
      <c r="B111" s="481" t="s">
        <v>3585</v>
      </c>
      <c r="C111" s="482">
        <v>0</v>
      </c>
      <c r="D111" s="482">
        <v>0</v>
      </c>
      <c r="E111" s="482">
        <v>86</v>
      </c>
      <c r="F111" s="482">
        <v>86</v>
      </c>
      <c r="G111" s="527">
        <f t="shared" si="7"/>
        <v>86</v>
      </c>
      <c r="H111" s="527">
        <f t="shared" si="7"/>
        <v>86</v>
      </c>
    </row>
    <row r="112" spans="1:9" ht="11.25" customHeight="1">
      <c r="A112" s="480" t="s">
        <v>2789</v>
      </c>
      <c r="B112" s="481" t="s">
        <v>2838</v>
      </c>
      <c r="C112" s="482">
        <v>0</v>
      </c>
      <c r="D112" s="482">
        <v>0</v>
      </c>
      <c r="E112" s="482">
        <v>3259</v>
      </c>
      <c r="F112" s="482">
        <v>3259</v>
      </c>
      <c r="G112" s="527">
        <f t="shared" si="7"/>
        <v>3259</v>
      </c>
      <c r="H112" s="527">
        <f t="shared" si="7"/>
        <v>3259</v>
      </c>
    </row>
    <row r="113" spans="1:8" ht="11.25" customHeight="1">
      <c r="A113" s="480" t="s">
        <v>3586</v>
      </c>
      <c r="B113" s="481" t="s">
        <v>3587</v>
      </c>
      <c r="C113" s="482">
        <v>0</v>
      </c>
      <c r="D113" s="482">
        <v>0</v>
      </c>
      <c r="E113" s="482">
        <v>236</v>
      </c>
      <c r="F113" s="482">
        <v>236</v>
      </c>
      <c r="G113" s="527">
        <f t="shared" si="7"/>
        <v>236</v>
      </c>
      <c r="H113" s="527">
        <f t="shared" si="7"/>
        <v>236</v>
      </c>
    </row>
    <row r="114" spans="1:8" ht="11.25" customHeight="1">
      <c r="A114" s="480" t="s">
        <v>3588</v>
      </c>
      <c r="B114" s="481" t="s">
        <v>3589</v>
      </c>
      <c r="C114" s="482">
        <v>0</v>
      </c>
      <c r="D114" s="482">
        <v>0</v>
      </c>
      <c r="E114" s="482">
        <v>29</v>
      </c>
      <c r="F114" s="482">
        <v>29</v>
      </c>
      <c r="G114" s="527">
        <f t="shared" si="7"/>
        <v>29</v>
      </c>
      <c r="H114" s="527">
        <f t="shared" si="7"/>
        <v>29</v>
      </c>
    </row>
    <row r="115" spans="1:8" ht="11.25" customHeight="1">
      <c r="A115" s="480" t="s">
        <v>2623</v>
      </c>
      <c r="B115" s="481" t="s">
        <v>2624</v>
      </c>
      <c r="C115" s="482">
        <v>0</v>
      </c>
      <c r="D115" s="482">
        <v>0</v>
      </c>
      <c r="E115" s="482">
        <v>441</v>
      </c>
      <c r="F115" s="482">
        <v>441</v>
      </c>
      <c r="G115" s="527">
        <f t="shared" si="7"/>
        <v>441</v>
      </c>
      <c r="H115" s="527">
        <f t="shared" si="7"/>
        <v>441</v>
      </c>
    </row>
    <row r="116" spans="1:8" ht="11.25" customHeight="1">
      <c r="A116" s="480" t="s">
        <v>2791</v>
      </c>
      <c r="B116" s="481" t="s">
        <v>2840</v>
      </c>
      <c r="C116" s="482">
        <v>0</v>
      </c>
      <c r="D116" s="482">
        <v>0</v>
      </c>
      <c r="E116" s="482">
        <v>62</v>
      </c>
      <c r="F116" s="482">
        <v>62</v>
      </c>
      <c r="G116" s="527">
        <f t="shared" si="7"/>
        <v>62</v>
      </c>
      <c r="H116" s="527">
        <f t="shared" si="7"/>
        <v>62</v>
      </c>
    </row>
    <row r="117" spans="1:8" ht="11.25" customHeight="1">
      <c r="A117" s="480" t="s">
        <v>2997</v>
      </c>
      <c r="B117" s="481" t="s">
        <v>2998</v>
      </c>
      <c r="C117" s="482">
        <v>0</v>
      </c>
      <c r="D117" s="482">
        <v>0</v>
      </c>
      <c r="E117" s="482">
        <v>22</v>
      </c>
      <c r="F117" s="482">
        <v>22</v>
      </c>
      <c r="G117" s="527">
        <f t="shared" si="7"/>
        <v>22</v>
      </c>
      <c r="H117" s="527">
        <f t="shared" si="7"/>
        <v>22</v>
      </c>
    </row>
    <row r="118" spans="1:8" ht="11.25" customHeight="1">
      <c r="A118" s="480" t="s">
        <v>2625</v>
      </c>
      <c r="B118" s="481" t="s">
        <v>2626</v>
      </c>
      <c r="C118" s="482">
        <v>4</v>
      </c>
      <c r="D118" s="482">
        <v>4</v>
      </c>
      <c r="E118" s="482">
        <v>992</v>
      </c>
      <c r="F118" s="482">
        <v>992</v>
      </c>
      <c r="G118" s="527">
        <f t="shared" si="7"/>
        <v>996</v>
      </c>
      <c r="H118" s="527">
        <f t="shared" si="7"/>
        <v>996</v>
      </c>
    </row>
    <row r="119" spans="1:8" ht="11.25" customHeight="1">
      <c r="A119" s="480" t="s">
        <v>2919</v>
      </c>
      <c r="B119" s="481" t="s">
        <v>2920</v>
      </c>
      <c r="C119" s="482">
        <v>0</v>
      </c>
      <c r="D119" s="482">
        <v>0</v>
      </c>
      <c r="E119" s="482">
        <v>322</v>
      </c>
      <c r="F119" s="482">
        <v>322</v>
      </c>
      <c r="G119" s="527">
        <f t="shared" si="7"/>
        <v>322</v>
      </c>
      <c r="H119" s="527">
        <f t="shared" si="7"/>
        <v>322</v>
      </c>
    </row>
    <row r="120" spans="1:8" ht="11.25" customHeight="1">
      <c r="A120" s="480" t="s">
        <v>3590</v>
      </c>
      <c r="B120" s="481" t="s">
        <v>3591</v>
      </c>
      <c r="C120" s="482">
        <v>0</v>
      </c>
      <c r="D120" s="482">
        <v>0</v>
      </c>
      <c r="E120" s="482">
        <v>2</v>
      </c>
      <c r="F120" s="482">
        <v>2</v>
      </c>
      <c r="G120" s="527">
        <f t="shared" si="7"/>
        <v>2</v>
      </c>
      <c r="H120" s="527">
        <f t="shared" si="7"/>
        <v>2</v>
      </c>
    </row>
    <row r="121" spans="1:8" ht="11.25" customHeight="1">
      <c r="A121" s="480" t="s">
        <v>3592</v>
      </c>
      <c r="B121" s="481" t="s">
        <v>3593</v>
      </c>
      <c r="C121" s="482">
        <v>0</v>
      </c>
      <c r="D121" s="482">
        <v>0</v>
      </c>
      <c r="E121" s="482">
        <v>2</v>
      </c>
      <c r="F121" s="482">
        <v>2</v>
      </c>
      <c r="G121" s="527">
        <f t="shared" si="7"/>
        <v>2</v>
      </c>
      <c r="H121" s="527">
        <f t="shared" si="7"/>
        <v>2</v>
      </c>
    </row>
    <row r="122" spans="1:8" ht="11.25" customHeight="1">
      <c r="A122" s="480" t="s">
        <v>2627</v>
      </c>
      <c r="B122" s="481" t="s">
        <v>2628</v>
      </c>
      <c r="C122" s="482">
        <v>998</v>
      </c>
      <c r="D122" s="482">
        <v>998</v>
      </c>
      <c r="E122" s="482">
        <v>2320</v>
      </c>
      <c r="F122" s="482">
        <v>2320</v>
      </c>
      <c r="G122" s="527">
        <f t="shared" si="7"/>
        <v>3318</v>
      </c>
      <c r="H122" s="527">
        <f t="shared" si="7"/>
        <v>3318</v>
      </c>
    </row>
    <row r="123" spans="1:8" ht="11.25" customHeight="1">
      <c r="A123" s="480" t="s">
        <v>3594</v>
      </c>
      <c r="B123" s="481" t="s">
        <v>3595</v>
      </c>
      <c r="C123" s="482">
        <v>0</v>
      </c>
      <c r="D123" s="482">
        <v>0</v>
      </c>
      <c r="E123" s="482">
        <v>1</v>
      </c>
      <c r="F123" s="482">
        <v>1</v>
      </c>
      <c r="G123" s="527">
        <f t="shared" si="7"/>
        <v>1</v>
      </c>
      <c r="H123" s="527">
        <f t="shared" si="7"/>
        <v>1</v>
      </c>
    </row>
    <row r="124" spans="1:8" ht="11.25" customHeight="1">
      <c r="A124" s="480" t="s">
        <v>3341</v>
      </c>
      <c r="B124" s="481" t="s">
        <v>3342</v>
      </c>
      <c r="C124" s="482">
        <v>0</v>
      </c>
      <c r="D124" s="482">
        <v>0</v>
      </c>
      <c r="E124" s="482">
        <v>38</v>
      </c>
      <c r="F124" s="482">
        <v>38</v>
      </c>
      <c r="G124" s="527">
        <f t="shared" si="7"/>
        <v>38</v>
      </c>
      <c r="H124" s="527">
        <f t="shared" si="7"/>
        <v>38</v>
      </c>
    </row>
    <row r="125" spans="1:8" ht="11.25" customHeight="1">
      <c r="A125" s="480" t="s">
        <v>3203</v>
      </c>
      <c r="B125" s="481" t="s">
        <v>3204</v>
      </c>
      <c r="C125" s="482">
        <v>0</v>
      </c>
      <c r="D125" s="482">
        <v>0</v>
      </c>
      <c r="E125" s="482">
        <v>12</v>
      </c>
      <c r="F125" s="482">
        <v>12</v>
      </c>
      <c r="G125" s="527">
        <f t="shared" si="7"/>
        <v>12</v>
      </c>
      <c r="H125" s="527">
        <f t="shared" si="7"/>
        <v>12</v>
      </c>
    </row>
    <row r="126" spans="1:8" ht="11.25" customHeight="1">
      <c r="A126" s="480" t="s">
        <v>3596</v>
      </c>
      <c r="B126" s="481" t="s">
        <v>3597</v>
      </c>
      <c r="C126" s="482">
        <v>0</v>
      </c>
      <c r="D126" s="482">
        <v>0</v>
      </c>
      <c r="E126" s="482">
        <v>1</v>
      </c>
      <c r="F126" s="482">
        <v>1</v>
      </c>
      <c r="G126" s="527">
        <f t="shared" si="7"/>
        <v>1</v>
      </c>
      <c r="H126" s="527">
        <f t="shared" si="7"/>
        <v>1</v>
      </c>
    </row>
    <row r="127" spans="1:8" ht="11.25" customHeight="1">
      <c r="A127" s="480" t="s">
        <v>3598</v>
      </c>
      <c r="B127" s="481" t="s">
        <v>3599</v>
      </c>
      <c r="C127" s="482">
        <v>0</v>
      </c>
      <c r="D127" s="482">
        <v>0</v>
      </c>
      <c r="E127" s="482">
        <v>1</v>
      </c>
      <c r="F127" s="482">
        <v>1</v>
      </c>
      <c r="G127" s="527">
        <f t="shared" si="7"/>
        <v>1</v>
      </c>
      <c r="H127" s="527">
        <f t="shared" si="7"/>
        <v>1</v>
      </c>
    </row>
    <row r="128" spans="1:8" ht="11.25" customHeight="1">
      <c r="A128" s="480" t="s">
        <v>3209</v>
      </c>
      <c r="B128" s="481" t="s">
        <v>3210</v>
      </c>
      <c r="C128" s="482">
        <v>0</v>
      </c>
      <c r="D128" s="482">
        <v>0</v>
      </c>
      <c r="E128" s="482">
        <v>2</v>
      </c>
      <c r="F128" s="482">
        <v>2</v>
      </c>
      <c r="G128" s="527">
        <f t="shared" si="7"/>
        <v>2</v>
      </c>
      <c r="H128" s="527">
        <f t="shared" si="7"/>
        <v>2</v>
      </c>
    </row>
    <row r="129" spans="1:8" ht="11.25" customHeight="1">
      <c r="A129" s="480" t="s">
        <v>3600</v>
      </c>
      <c r="B129" s="481" t="s">
        <v>3601</v>
      </c>
      <c r="C129" s="482">
        <v>0</v>
      </c>
      <c r="D129" s="482">
        <v>0</v>
      </c>
      <c r="E129" s="482">
        <v>180</v>
      </c>
      <c r="F129" s="482">
        <v>180</v>
      </c>
      <c r="G129" s="527">
        <f t="shared" si="7"/>
        <v>180</v>
      </c>
      <c r="H129" s="527">
        <f t="shared" si="7"/>
        <v>180</v>
      </c>
    </row>
    <row r="130" spans="1:8" ht="11.25" customHeight="1">
      <c r="A130" s="480" t="s">
        <v>3602</v>
      </c>
      <c r="B130" s="481" t="s">
        <v>3603</v>
      </c>
      <c r="C130" s="482">
        <v>0</v>
      </c>
      <c r="D130" s="482">
        <v>0</v>
      </c>
      <c r="E130" s="482">
        <v>1</v>
      </c>
      <c r="F130" s="482">
        <v>1</v>
      </c>
      <c r="G130" s="527">
        <f t="shared" si="7"/>
        <v>1</v>
      </c>
      <c r="H130" s="527">
        <f t="shared" si="7"/>
        <v>1</v>
      </c>
    </row>
    <row r="131" spans="1:8" ht="11.25" customHeight="1">
      <c r="A131" s="480" t="s">
        <v>3845</v>
      </c>
      <c r="B131" s="481" t="s">
        <v>3847</v>
      </c>
      <c r="C131" s="482">
        <v>0</v>
      </c>
      <c r="D131" s="482">
        <v>0</v>
      </c>
      <c r="E131" s="482">
        <v>0</v>
      </c>
      <c r="F131" s="482">
        <v>10</v>
      </c>
      <c r="G131" s="527">
        <f t="shared" si="7"/>
        <v>0</v>
      </c>
      <c r="H131" s="527">
        <f t="shared" si="7"/>
        <v>10</v>
      </c>
    </row>
    <row r="132" spans="1:8" ht="11.25" customHeight="1">
      <c r="A132" s="480" t="s">
        <v>3458</v>
      </c>
      <c r="B132" s="481" t="s">
        <v>3846</v>
      </c>
      <c r="C132" s="482">
        <v>0</v>
      </c>
      <c r="D132" s="482">
        <v>0</v>
      </c>
      <c r="E132" s="482">
        <v>0</v>
      </c>
      <c r="F132" s="482">
        <v>10</v>
      </c>
      <c r="G132" s="527">
        <f t="shared" si="7"/>
        <v>0</v>
      </c>
      <c r="H132" s="527">
        <f t="shared" si="7"/>
        <v>10</v>
      </c>
    </row>
    <row r="133" spans="1:8" ht="11.25" customHeight="1">
      <c r="A133" s="480" t="s">
        <v>3460</v>
      </c>
      <c r="B133" s="481" t="s">
        <v>3461</v>
      </c>
      <c r="C133" s="482">
        <v>0</v>
      </c>
      <c r="D133" s="482">
        <v>0</v>
      </c>
      <c r="E133" s="482">
        <v>11</v>
      </c>
      <c r="F133" s="482">
        <v>11</v>
      </c>
      <c r="G133" s="527">
        <f t="shared" ref="G133:H148" si="8">C133+E133</f>
        <v>11</v>
      </c>
      <c r="H133" s="527">
        <f t="shared" si="8"/>
        <v>11</v>
      </c>
    </row>
    <row r="134" spans="1:8" ht="11.25" customHeight="1">
      <c r="A134" s="480" t="s">
        <v>3462</v>
      </c>
      <c r="B134" s="481" t="s">
        <v>3463</v>
      </c>
      <c r="C134" s="482">
        <v>3</v>
      </c>
      <c r="D134" s="482">
        <v>3</v>
      </c>
      <c r="E134" s="482">
        <v>27</v>
      </c>
      <c r="F134" s="482">
        <v>27</v>
      </c>
      <c r="G134" s="527">
        <f t="shared" si="8"/>
        <v>30</v>
      </c>
      <c r="H134" s="527">
        <f t="shared" si="8"/>
        <v>30</v>
      </c>
    </row>
    <row r="135" spans="1:8" ht="11.25" customHeight="1">
      <c r="A135" s="480" t="s">
        <v>3464</v>
      </c>
      <c r="B135" s="481" t="s">
        <v>3465</v>
      </c>
      <c r="C135" s="482">
        <v>0</v>
      </c>
      <c r="D135" s="482">
        <v>0</v>
      </c>
      <c r="E135" s="482">
        <v>1</v>
      </c>
      <c r="F135" s="482">
        <v>1</v>
      </c>
      <c r="G135" s="527">
        <f t="shared" si="8"/>
        <v>1</v>
      </c>
      <c r="H135" s="527">
        <f t="shared" si="8"/>
        <v>1</v>
      </c>
    </row>
    <row r="136" spans="1:8" ht="11.25" customHeight="1">
      <c r="A136" s="480" t="s">
        <v>3464</v>
      </c>
      <c r="B136" s="481" t="s">
        <v>3465</v>
      </c>
      <c r="C136" s="482">
        <v>3</v>
      </c>
      <c r="D136" s="482">
        <v>3</v>
      </c>
      <c r="E136" s="482">
        <v>0</v>
      </c>
      <c r="F136" s="482">
        <v>0</v>
      </c>
      <c r="G136" s="527">
        <f t="shared" si="8"/>
        <v>3</v>
      </c>
      <c r="H136" s="527">
        <f t="shared" si="8"/>
        <v>3</v>
      </c>
    </row>
    <row r="137" spans="1:8" ht="11.25" customHeight="1">
      <c r="A137" s="480" t="s">
        <v>3604</v>
      </c>
      <c r="B137" s="481" t="s">
        <v>3605</v>
      </c>
      <c r="C137" s="482">
        <v>0</v>
      </c>
      <c r="D137" s="482">
        <v>0</v>
      </c>
      <c r="E137" s="482">
        <v>3</v>
      </c>
      <c r="F137" s="482">
        <v>3</v>
      </c>
      <c r="G137" s="527">
        <f t="shared" si="8"/>
        <v>3</v>
      </c>
      <c r="H137" s="527">
        <f t="shared" si="8"/>
        <v>3</v>
      </c>
    </row>
    <row r="138" spans="1:8" ht="11.25" customHeight="1">
      <c r="A138" s="480" t="s">
        <v>3606</v>
      </c>
      <c r="B138" s="481" t="s">
        <v>3607</v>
      </c>
      <c r="C138" s="482">
        <v>0</v>
      </c>
      <c r="D138" s="482">
        <v>0</v>
      </c>
      <c r="E138" s="482">
        <v>17</v>
      </c>
      <c r="F138" s="482">
        <v>17</v>
      </c>
      <c r="G138" s="527">
        <f t="shared" si="8"/>
        <v>17</v>
      </c>
      <c r="H138" s="527">
        <f t="shared" si="8"/>
        <v>17</v>
      </c>
    </row>
    <row r="139" spans="1:8" ht="11.25" customHeight="1">
      <c r="A139" s="480" t="s">
        <v>3608</v>
      </c>
      <c r="B139" s="481" t="s">
        <v>3609</v>
      </c>
      <c r="C139" s="482">
        <v>0</v>
      </c>
      <c r="D139" s="482">
        <v>0</v>
      </c>
      <c r="E139" s="482">
        <v>29</v>
      </c>
      <c r="F139" s="482">
        <v>29</v>
      </c>
      <c r="G139" s="527">
        <f t="shared" si="8"/>
        <v>29</v>
      </c>
      <c r="H139" s="527">
        <f t="shared" si="8"/>
        <v>29</v>
      </c>
    </row>
    <row r="140" spans="1:8" ht="11.25" customHeight="1">
      <c r="A140" s="480" t="s">
        <v>3610</v>
      </c>
      <c r="B140" s="481" t="s">
        <v>3611</v>
      </c>
      <c r="C140" s="482">
        <v>0</v>
      </c>
      <c r="D140" s="482">
        <v>0</v>
      </c>
      <c r="E140" s="482">
        <v>1</v>
      </c>
      <c r="F140" s="482">
        <v>1</v>
      </c>
      <c r="G140" s="527">
        <f t="shared" si="8"/>
        <v>1</v>
      </c>
      <c r="H140" s="527">
        <f t="shared" si="8"/>
        <v>1</v>
      </c>
    </row>
    <row r="141" spans="1:8" ht="11.25" customHeight="1">
      <c r="A141" s="480" t="s">
        <v>3612</v>
      </c>
      <c r="B141" s="481" t="s">
        <v>3613</v>
      </c>
      <c r="C141" s="482">
        <v>0</v>
      </c>
      <c r="D141" s="482">
        <v>0</v>
      </c>
      <c r="E141" s="482">
        <v>1</v>
      </c>
      <c r="F141" s="482">
        <v>1</v>
      </c>
      <c r="G141" s="527">
        <f t="shared" si="8"/>
        <v>1</v>
      </c>
      <c r="H141" s="527">
        <f t="shared" si="8"/>
        <v>1</v>
      </c>
    </row>
    <row r="142" spans="1:8" ht="11.25" customHeight="1">
      <c r="A142" s="480" t="s">
        <v>3614</v>
      </c>
      <c r="B142" s="481" t="s">
        <v>3615</v>
      </c>
      <c r="C142" s="482">
        <v>0</v>
      </c>
      <c r="D142" s="482">
        <v>0</v>
      </c>
      <c r="E142" s="482">
        <v>15</v>
      </c>
      <c r="F142" s="482">
        <v>15</v>
      </c>
      <c r="G142" s="527">
        <f t="shared" si="8"/>
        <v>15</v>
      </c>
      <c r="H142" s="527">
        <f t="shared" si="8"/>
        <v>15</v>
      </c>
    </row>
    <row r="143" spans="1:8" ht="11.25" customHeight="1">
      <c r="A143" s="480" t="s">
        <v>3616</v>
      </c>
      <c r="B143" s="481" t="s">
        <v>3617</v>
      </c>
      <c r="C143" s="482">
        <v>0</v>
      </c>
      <c r="D143" s="482">
        <v>0</v>
      </c>
      <c r="E143" s="482">
        <v>1</v>
      </c>
      <c r="F143" s="482">
        <v>1</v>
      </c>
      <c r="G143" s="527">
        <f t="shared" si="8"/>
        <v>1</v>
      </c>
      <c r="H143" s="527">
        <f t="shared" si="8"/>
        <v>1</v>
      </c>
    </row>
    <row r="144" spans="1:8" ht="11.25" customHeight="1">
      <c r="A144" s="480" t="s">
        <v>3618</v>
      </c>
      <c r="B144" s="481" t="s">
        <v>3619</v>
      </c>
      <c r="C144" s="482">
        <v>0</v>
      </c>
      <c r="D144" s="482">
        <v>0</v>
      </c>
      <c r="E144" s="482">
        <v>1</v>
      </c>
      <c r="F144" s="482">
        <v>1</v>
      </c>
      <c r="G144" s="527">
        <f t="shared" si="8"/>
        <v>1</v>
      </c>
      <c r="H144" s="527">
        <f t="shared" si="8"/>
        <v>1</v>
      </c>
    </row>
    <row r="145" spans="1:8" ht="11.25" customHeight="1">
      <c r="A145" s="480" t="s">
        <v>3620</v>
      </c>
      <c r="B145" s="481" t="s">
        <v>3621</v>
      </c>
      <c r="C145" s="482">
        <v>0</v>
      </c>
      <c r="D145" s="482">
        <v>0</v>
      </c>
      <c r="E145" s="482">
        <v>1</v>
      </c>
      <c r="F145" s="482">
        <v>1</v>
      </c>
      <c r="G145" s="527">
        <f t="shared" si="8"/>
        <v>1</v>
      </c>
      <c r="H145" s="527">
        <f t="shared" si="8"/>
        <v>1</v>
      </c>
    </row>
    <row r="146" spans="1:8" ht="11.25" customHeight="1">
      <c r="A146" s="480" t="s">
        <v>3622</v>
      </c>
      <c r="B146" s="481" t="s">
        <v>3623</v>
      </c>
      <c r="C146" s="482">
        <v>0</v>
      </c>
      <c r="D146" s="482">
        <v>0</v>
      </c>
      <c r="E146" s="482">
        <v>4</v>
      </c>
      <c r="F146" s="482">
        <v>4</v>
      </c>
      <c r="G146" s="527">
        <f t="shared" si="8"/>
        <v>4</v>
      </c>
      <c r="H146" s="527">
        <f t="shared" si="8"/>
        <v>4</v>
      </c>
    </row>
    <row r="147" spans="1:8" ht="11.25" customHeight="1">
      <c r="A147" s="480" t="s">
        <v>3624</v>
      </c>
      <c r="B147" s="481" t="s">
        <v>3625</v>
      </c>
      <c r="C147" s="482">
        <v>0</v>
      </c>
      <c r="D147" s="482">
        <v>0</v>
      </c>
      <c r="E147" s="482">
        <v>1</v>
      </c>
      <c r="F147" s="482">
        <v>1</v>
      </c>
      <c r="G147" s="527">
        <f t="shared" si="8"/>
        <v>1</v>
      </c>
      <c r="H147" s="527">
        <f t="shared" si="8"/>
        <v>1</v>
      </c>
    </row>
    <row r="148" spans="1:8" ht="11.25" customHeight="1">
      <c r="A148" s="480" t="s">
        <v>3626</v>
      </c>
      <c r="B148" s="481" t="s">
        <v>3627</v>
      </c>
      <c r="C148" s="482">
        <v>0</v>
      </c>
      <c r="D148" s="482">
        <v>0</v>
      </c>
      <c r="E148" s="482">
        <v>19</v>
      </c>
      <c r="F148" s="482">
        <v>19</v>
      </c>
      <c r="G148" s="527">
        <f t="shared" si="8"/>
        <v>19</v>
      </c>
      <c r="H148" s="527">
        <f t="shared" si="8"/>
        <v>19</v>
      </c>
    </row>
    <row r="149" spans="1:8" ht="11.25" customHeight="1">
      <c r="A149" s="480" t="s">
        <v>3700</v>
      </c>
      <c r="B149" s="481" t="s">
        <v>3701</v>
      </c>
      <c r="C149" s="482">
        <v>0</v>
      </c>
      <c r="D149" s="482">
        <v>0</v>
      </c>
      <c r="E149" s="482">
        <v>1</v>
      </c>
      <c r="F149" s="482">
        <v>1</v>
      </c>
      <c r="G149" s="527">
        <f t="shared" ref="G149:H160" si="9">C149+E149</f>
        <v>1</v>
      </c>
      <c r="H149" s="527">
        <f t="shared" si="9"/>
        <v>1</v>
      </c>
    </row>
    <row r="150" spans="1:8" ht="11.25" customHeight="1">
      <c r="A150" s="480" t="s">
        <v>3702</v>
      </c>
      <c r="B150" s="481" t="s">
        <v>3703</v>
      </c>
      <c r="C150" s="482">
        <v>0</v>
      </c>
      <c r="D150" s="482">
        <v>0</v>
      </c>
      <c r="E150" s="482">
        <v>19</v>
      </c>
      <c r="F150" s="482">
        <v>19</v>
      </c>
      <c r="G150" s="527">
        <f t="shared" si="9"/>
        <v>19</v>
      </c>
      <c r="H150" s="527">
        <f t="shared" si="9"/>
        <v>19</v>
      </c>
    </row>
    <row r="151" spans="1:8" ht="11.25" customHeight="1">
      <c r="A151" s="480" t="s">
        <v>3225</v>
      </c>
      <c r="B151" s="481" t="s">
        <v>3226</v>
      </c>
      <c r="C151" s="482">
        <v>0</v>
      </c>
      <c r="D151" s="482">
        <v>0</v>
      </c>
      <c r="E151" s="482">
        <v>90</v>
      </c>
      <c r="F151" s="482">
        <v>90</v>
      </c>
      <c r="G151" s="527">
        <f t="shared" si="9"/>
        <v>90</v>
      </c>
      <c r="H151" s="527">
        <f t="shared" si="9"/>
        <v>90</v>
      </c>
    </row>
    <row r="152" spans="1:8" ht="11.25" customHeight="1">
      <c r="A152" s="480" t="s">
        <v>3478</v>
      </c>
      <c r="B152" s="481" t="s">
        <v>3479</v>
      </c>
      <c r="C152" s="482">
        <v>0</v>
      </c>
      <c r="D152" s="482">
        <v>0</v>
      </c>
      <c r="E152" s="482">
        <v>21</v>
      </c>
      <c r="F152" s="482">
        <v>21</v>
      </c>
      <c r="G152" s="527">
        <f t="shared" si="9"/>
        <v>21</v>
      </c>
      <c r="H152" s="527">
        <f t="shared" si="9"/>
        <v>21</v>
      </c>
    </row>
    <row r="153" spans="1:8" ht="11.25" customHeight="1">
      <c r="A153" s="480" t="s">
        <v>3480</v>
      </c>
      <c r="B153" s="481" t="s">
        <v>3481</v>
      </c>
      <c r="C153" s="482">
        <v>0</v>
      </c>
      <c r="D153" s="482">
        <v>0</v>
      </c>
      <c r="E153" s="482">
        <v>1</v>
      </c>
      <c r="F153" s="482">
        <v>1</v>
      </c>
      <c r="G153" s="527">
        <f t="shared" si="9"/>
        <v>1</v>
      </c>
      <c r="H153" s="527">
        <f t="shared" si="9"/>
        <v>1</v>
      </c>
    </row>
    <row r="154" spans="1:8" ht="11.25" customHeight="1">
      <c r="A154" s="480" t="s">
        <v>3704</v>
      </c>
      <c r="B154" s="481" t="s">
        <v>3705</v>
      </c>
      <c r="C154" s="482">
        <v>0</v>
      </c>
      <c r="D154" s="482">
        <v>0</v>
      </c>
      <c r="E154" s="482">
        <v>5</v>
      </c>
      <c r="F154" s="482">
        <v>5</v>
      </c>
      <c r="G154" s="527">
        <f t="shared" si="9"/>
        <v>5</v>
      </c>
      <c r="H154" s="527">
        <f t="shared" si="9"/>
        <v>5</v>
      </c>
    </row>
    <row r="155" spans="1:8" ht="11.25" customHeight="1">
      <c r="A155" s="480" t="s">
        <v>3706</v>
      </c>
      <c r="B155" s="481" t="s">
        <v>3707</v>
      </c>
      <c r="C155" s="482">
        <v>0</v>
      </c>
      <c r="D155" s="482">
        <v>0</v>
      </c>
      <c r="E155" s="482">
        <v>27</v>
      </c>
      <c r="F155" s="482">
        <v>27</v>
      </c>
      <c r="G155" s="527">
        <f t="shared" si="9"/>
        <v>27</v>
      </c>
      <c r="H155" s="527">
        <f t="shared" si="9"/>
        <v>27</v>
      </c>
    </row>
    <row r="156" spans="1:8" ht="11.25" customHeight="1">
      <c r="A156" s="480" t="s">
        <v>145</v>
      </c>
      <c r="B156" s="481" t="s">
        <v>3712</v>
      </c>
      <c r="C156" s="482">
        <v>70</v>
      </c>
      <c r="D156" s="482">
        <v>70</v>
      </c>
      <c r="E156" s="482">
        <v>0</v>
      </c>
      <c r="F156" s="482">
        <v>0</v>
      </c>
      <c r="G156" s="527">
        <f t="shared" si="9"/>
        <v>70</v>
      </c>
      <c r="H156" s="527">
        <f t="shared" si="9"/>
        <v>70</v>
      </c>
    </row>
    <row r="157" spans="1:8" ht="11.25" customHeight="1">
      <c r="A157" s="480" t="s">
        <v>3713</v>
      </c>
      <c r="B157" s="481" t="s">
        <v>3714</v>
      </c>
      <c r="C157" s="482">
        <v>1</v>
      </c>
      <c r="D157" s="482">
        <v>1</v>
      </c>
      <c r="E157" s="482">
        <v>5</v>
      </c>
      <c r="F157" s="482">
        <v>5</v>
      </c>
      <c r="G157" s="527">
        <f t="shared" si="9"/>
        <v>6</v>
      </c>
      <c r="H157" s="527">
        <f t="shared" si="9"/>
        <v>6</v>
      </c>
    </row>
    <row r="158" spans="1:8" ht="11.25" customHeight="1">
      <c r="A158" s="480" t="s">
        <v>3731</v>
      </c>
      <c r="B158" s="481" t="s">
        <v>3732</v>
      </c>
      <c r="C158" s="482">
        <v>0</v>
      </c>
      <c r="D158" s="482">
        <v>0</v>
      </c>
      <c r="E158" s="482">
        <v>1</v>
      </c>
      <c r="F158" s="482">
        <v>1</v>
      </c>
      <c r="G158" s="527">
        <f t="shared" si="9"/>
        <v>1</v>
      </c>
      <c r="H158" s="527">
        <f t="shared" si="9"/>
        <v>1</v>
      </c>
    </row>
    <row r="159" spans="1:8" ht="11.25" customHeight="1">
      <c r="A159" s="480" t="s">
        <v>3733</v>
      </c>
      <c r="B159" s="481" t="s">
        <v>3734</v>
      </c>
      <c r="C159" s="482">
        <v>3</v>
      </c>
      <c r="D159" s="482">
        <v>3</v>
      </c>
      <c r="E159" s="482">
        <v>1</v>
      </c>
      <c r="F159" s="482">
        <v>1</v>
      </c>
      <c r="G159" s="527">
        <f t="shared" si="9"/>
        <v>4</v>
      </c>
      <c r="H159" s="527">
        <f t="shared" si="9"/>
        <v>4</v>
      </c>
    </row>
    <row r="160" spans="1:8" ht="11.25" customHeight="1">
      <c r="A160" s="480" t="s">
        <v>3735</v>
      </c>
      <c r="B160" s="481" t="s">
        <v>3736</v>
      </c>
      <c r="C160" s="482">
        <v>1</v>
      </c>
      <c r="D160" s="482">
        <v>1</v>
      </c>
      <c r="E160" s="482">
        <v>0</v>
      </c>
      <c r="F160" s="482">
        <v>0</v>
      </c>
      <c r="G160" s="527">
        <f t="shared" si="9"/>
        <v>1</v>
      </c>
      <c r="H160" s="527">
        <f t="shared" si="9"/>
        <v>1</v>
      </c>
    </row>
    <row r="161" spans="1:8" ht="11.25" customHeight="1">
      <c r="A161" s="480" t="s">
        <v>3751</v>
      </c>
      <c r="B161" s="481" t="s">
        <v>3752</v>
      </c>
      <c r="C161" s="482">
        <v>0</v>
      </c>
      <c r="D161" s="482">
        <v>0</v>
      </c>
      <c r="E161" s="482">
        <v>1</v>
      </c>
      <c r="F161" s="482">
        <v>1</v>
      </c>
      <c r="G161" s="527">
        <f t="shared" ref="G161:H199" si="10">C161+E161</f>
        <v>1</v>
      </c>
      <c r="H161" s="527">
        <f t="shared" si="10"/>
        <v>1</v>
      </c>
    </row>
    <row r="162" spans="1:8" ht="11.25" customHeight="1">
      <c r="A162" s="480" t="s">
        <v>3753</v>
      </c>
      <c r="B162" s="481" t="s">
        <v>3754</v>
      </c>
      <c r="C162" s="482">
        <v>1</v>
      </c>
      <c r="D162" s="482">
        <v>1</v>
      </c>
      <c r="E162" s="482">
        <v>3</v>
      </c>
      <c r="F162" s="482">
        <v>3</v>
      </c>
      <c r="G162" s="527">
        <f t="shared" si="10"/>
        <v>4</v>
      </c>
      <c r="H162" s="527">
        <f t="shared" si="10"/>
        <v>4</v>
      </c>
    </row>
    <row r="163" spans="1:8" ht="11.25" customHeight="1">
      <c r="A163" s="480" t="s">
        <v>3755</v>
      </c>
      <c r="B163" s="481" t="s">
        <v>3756</v>
      </c>
      <c r="C163" s="482">
        <v>0</v>
      </c>
      <c r="D163" s="482">
        <v>0</v>
      </c>
      <c r="E163" s="482">
        <v>1</v>
      </c>
      <c r="F163" s="482">
        <v>1</v>
      </c>
      <c r="G163" s="527">
        <f t="shared" si="10"/>
        <v>1</v>
      </c>
      <c r="H163" s="527">
        <f t="shared" si="10"/>
        <v>1</v>
      </c>
    </row>
    <row r="164" spans="1:8" ht="11.25" customHeight="1">
      <c r="A164" s="480" t="s">
        <v>2921</v>
      </c>
      <c r="B164" s="481" t="s">
        <v>2922</v>
      </c>
      <c r="C164" s="482">
        <v>11</v>
      </c>
      <c r="D164" s="482">
        <v>11</v>
      </c>
      <c r="E164" s="482">
        <v>87</v>
      </c>
      <c r="F164" s="482">
        <v>87</v>
      </c>
      <c r="G164" s="527">
        <f t="shared" si="10"/>
        <v>98</v>
      </c>
      <c r="H164" s="527">
        <f t="shared" si="10"/>
        <v>98</v>
      </c>
    </row>
    <row r="165" spans="1:8" ht="11.25" customHeight="1">
      <c r="A165" s="480" t="s">
        <v>3763</v>
      </c>
      <c r="B165" s="481" t="s">
        <v>3764</v>
      </c>
      <c r="C165" s="482">
        <v>15</v>
      </c>
      <c r="D165" s="482">
        <v>15</v>
      </c>
      <c r="E165" s="482">
        <v>0</v>
      </c>
      <c r="F165" s="482">
        <v>0</v>
      </c>
      <c r="G165" s="527">
        <f t="shared" si="10"/>
        <v>15</v>
      </c>
      <c r="H165" s="527">
        <f t="shared" si="10"/>
        <v>15</v>
      </c>
    </row>
    <row r="166" spans="1:8" ht="11.25" customHeight="1">
      <c r="A166" s="480" t="s">
        <v>3793</v>
      </c>
      <c r="B166" s="481" t="s">
        <v>3794</v>
      </c>
      <c r="C166" s="482">
        <v>5</v>
      </c>
      <c r="D166" s="482">
        <v>5</v>
      </c>
      <c r="E166" s="482">
        <v>0</v>
      </c>
      <c r="F166" s="482">
        <v>0</v>
      </c>
      <c r="G166" s="527">
        <f t="shared" si="10"/>
        <v>5</v>
      </c>
      <c r="H166" s="527">
        <f t="shared" si="10"/>
        <v>5</v>
      </c>
    </row>
    <row r="167" spans="1:8" ht="11.25" customHeight="1">
      <c r="A167" s="480" t="s">
        <v>3795</v>
      </c>
      <c r="B167" s="481" t="s">
        <v>3796</v>
      </c>
      <c r="C167" s="482">
        <v>1</v>
      </c>
      <c r="D167" s="482">
        <v>1</v>
      </c>
      <c r="E167" s="482">
        <v>0</v>
      </c>
      <c r="F167" s="482">
        <v>0</v>
      </c>
      <c r="G167" s="527">
        <f t="shared" si="10"/>
        <v>1</v>
      </c>
      <c r="H167" s="527">
        <f t="shared" si="10"/>
        <v>1</v>
      </c>
    </row>
    <row r="168" spans="1:8" ht="11.25" customHeight="1">
      <c r="A168" s="480" t="s">
        <v>3797</v>
      </c>
      <c r="B168" s="481" t="s">
        <v>3798</v>
      </c>
      <c r="C168" s="482">
        <v>7</v>
      </c>
      <c r="D168" s="482">
        <v>7</v>
      </c>
      <c r="E168" s="482">
        <v>0</v>
      </c>
      <c r="F168" s="482">
        <v>0</v>
      </c>
      <c r="G168" s="527">
        <f t="shared" si="10"/>
        <v>7</v>
      </c>
      <c r="H168" s="527">
        <f t="shared" si="10"/>
        <v>7</v>
      </c>
    </row>
    <row r="169" spans="1:8" ht="11.25" customHeight="1">
      <c r="A169" s="480" t="s">
        <v>3801</v>
      </c>
      <c r="B169" s="481" t="s">
        <v>3802</v>
      </c>
      <c r="C169" s="482">
        <v>4</v>
      </c>
      <c r="D169" s="482">
        <v>4</v>
      </c>
      <c r="E169" s="482">
        <v>0</v>
      </c>
      <c r="F169" s="482">
        <v>0</v>
      </c>
      <c r="G169" s="527">
        <f t="shared" si="10"/>
        <v>4</v>
      </c>
      <c r="H169" s="527">
        <f t="shared" si="10"/>
        <v>4</v>
      </c>
    </row>
    <row r="170" spans="1:8" ht="11.25" customHeight="1">
      <c r="A170" s="480" t="s">
        <v>3803</v>
      </c>
      <c r="B170" s="481" t="s">
        <v>3804</v>
      </c>
      <c r="C170" s="482">
        <v>1</v>
      </c>
      <c r="D170" s="482">
        <v>1</v>
      </c>
      <c r="E170" s="482">
        <v>0</v>
      </c>
      <c r="F170" s="482">
        <v>0</v>
      </c>
      <c r="G170" s="527">
        <f t="shared" si="10"/>
        <v>1</v>
      </c>
      <c r="H170" s="527">
        <f t="shared" si="10"/>
        <v>1</v>
      </c>
    </row>
    <row r="171" spans="1:8" ht="11.25" customHeight="1">
      <c r="A171" s="480" t="s">
        <v>3805</v>
      </c>
      <c r="B171" s="481" t="s">
        <v>3806</v>
      </c>
      <c r="C171" s="482">
        <v>2</v>
      </c>
      <c r="D171" s="482">
        <v>2</v>
      </c>
      <c r="E171" s="482">
        <v>4</v>
      </c>
      <c r="F171" s="482">
        <v>4</v>
      </c>
      <c r="G171" s="527">
        <f t="shared" si="10"/>
        <v>6</v>
      </c>
      <c r="H171" s="527">
        <f t="shared" si="10"/>
        <v>6</v>
      </c>
    </row>
    <row r="172" spans="1:8" ht="11.25" customHeight="1">
      <c r="A172" s="480" t="s">
        <v>3807</v>
      </c>
      <c r="B172" s="481" t="s">
        <v>3808</v>
      </c>
      <c r="C172" s="482">
        <v>0</v>
      </c>
      <c r="D172" s="482">
        <v>0</v>
      </c>
      <c r="E172" s="482">
        <v>6</v>
      </c>
      <c r="F172" s="482">
        <v>6</v>
      </c>
      <c r="G172" s="527">
        <f t="shared" si="10"/>
        <v>6</v>
      </c>
      <c r="H172" s="527">
        <f t="shared" si="10"/>
        <v>6</v>
      </c>
    </row>
    <row r="173" spans="1:8" ht="11.25" customHeight="1">
      <c r="A173" s="480" t="s">
        <v>3809</v>
      </c>
      <c r="B173" s="481" t="s">
        <v>3810</v>
      </c>
      <c r="C173" s="482">
        <v>0</v>
      </c>
      <c r="D173" s="482">
        <v>0</v>
      </c>
      <c r="E173" s="482">
        <v>1</v>
      </c>
      <c r="F173" s="482">
        <v>1</v>
      </c>
      <c r="G173" s="527">
        <f t="shared" si="10"/>
        <v>1</v>
      </c>
      <c r="H173" s="527">
        <f t="shared" si="10"/>
        <v>1</v>
      </c>
    </row>
    <row r="174" spans="1:8" ht="11.25" customHeight="1">
      <c r="A174" s="480" t="s">
        <v>3811</v>
      </c>
      <c r="B174" s="481" t="s">
        <v>3812</v>
      </c>
      <c r="C174" s="482">
        <v>0</v>
      </c>
      <c r="D174" s="482">
        <v>0</v>
      </c>
      <c r="E174" s="482">
        <v>5</v>
      </c>
      <c r="F174" s="482">
        <v>5</v>
      </c>
      <c r="G174" s="527">
        <f t="shared" si="10"/>
        <v>5</v>
      </c>
      <c r="H174" s="527">
        <f t="shared" si="10"/>
        <v>5</v>
      </c>
    </row>
    <row r="175" spans="1:8" ht="11.25" customHeight="1">
      <c r="A175" s="480" t="s">
        <v>3813</v>
      </c>
      <c r="B175" s="481" t="s">
        <v>3814</v>
      </c>
      <c r="C175" s="482">
        <v>3</v>
      </c>
      <c r="D175" s="482">
        <v>3</v>
      </c>
      <c r="E175" s="482">
        <v>0</v>
      </c>
      <c r="F175" s="482">
        <v>0</v>
      </c>
      <c r="G175" s="527">
        <f t="shared" si="10"/>
        <v>3</v>
      </c>
      <c r="H175" s="527">
        <f t="shared" si="10"/>
        <v>3</v>
      </c>
    </row>
    <row r="176" spans="1:8" ht="11.25" customHeight="1">
      <c r="A176" s="480" t="s">
        <v>3815</v>
      </c>
      <c r="B176" s="481" t="s">
        <v>3816</v>
      </c>
      <c r="C176" s="482">
        <v>0</v>
      </c>
      <c r="D176" s="482">
        <v>0</v>
      </c>
      <c r="E176" s="482">
        <v>2</v>
      </c>
      <c r="F176" s="482">
        <v>2</v>
      </c>
      <c r="G176" s="527">
        <f t="shared" si="10"/>
        <v>2</v>
      </c>
      <c r="H176" s="527">
        <f t="shared" si="10"/>
        <v>2</v>
      </c>
    </row>
    <row r="177" spans="1:8" ht="11.25" customHeight="1">
      <c r="A177" s="480" t="s">
        <v>2572</v>
      </c>
      <c r="B177" s="481" t="s">
        <v>2573</v>
      </c>
      <c r="C177" s="482">
        <v>1</v>
      </c>
      <c r="D177" s="482">
        <v>1</v>
      </c>
      <c r="E177" s="482">
        <v>0</v>
      </c>
      <c r="F177" s="482">
        <v>0</v>
      </c>
      <c r="G177" s="527">
        <f t="shared" si="10"/>
        <v>1</v>
      </c>
      <c r="H177" s="527">
        <f t="shared" si="10"/>
        <v>1</v>
      </c>
    </row>
    <row r="178" spans="1:8" ht="11.25" customHeight="1">
      <c r="A178" s="480" t="s">
        <v>2798</v>
      </c>
      <c r="B178" s="481" t="s">
        <v>2847</v>
      </c>
      <c r="C178" s="482">
        <v>0</v>
      </c>
      <c r="D178" s="482">
        <v>0</v>
      </c>
      <c r="E178" s="482">
        <v>2</v>
      </c>
      <c r="F178" s="482">
        <v>2</v>
      </c>
      <c r="G178" s="527">
        <f t="shared" si="10"/>
        <v>2</v>
      </c>
      <c r="H178" s="527">
        <f t="shared" si="10"/>
        <v>2</v>
      </c>
    </row>
    <row r="179" spans="1:8" ht="11.25" customHeight="1">
      <c r="A179" s="480" t="s">
        <v>2923</v>
      </c>
      <c r="B179" s="481" t="s">
        <v>2924</v>
      </c>
      <c r="C179" s="482">
        <v>0</v>
      </c>
      <c r="D179" s="482">
        <v>0</v>
      </c>
      <c r="E179" s="482">
        <v>29</v>
      </c>
      <c r="F179" s="482">
        <v>29</v>
      </c>
      <c r="G179" s="527">
        <f t="shared" si="10"/>
        <v>29</v>
      </c>
      <c r="H179" s="527">
        <f t="shared" si="10"/>
        <v>29</v>
      </c>
    </row>
    <row r="180" spans="1:8" ht="11.25" customHeight="1">
      <c r="A180" s="480" t="s">
        <v>3817</v>
      </c>
      <c r="B180" s="481" t="s">
        <v>3818</v>
      </c>
      <c r="C180" s="482">
        <v>0</v>
      </c>
      <c r="D180" s="482">
        <v>0</v>
      </c>
      <c r="E180" s="482">
        <v>11</v>
      </c>
      <c r="F180" s="482">
        <v>11</v>
      </c>
      <c r="G180" s="527">
        <f t="shared" si="10"/>
        <v>11</v>
      </c>
      <c r="H180" s="527">
        <f t="shared" si="10"/>
        <v>11</v>
      </c>
    </row>
    <row r="181" spans="1:8" ht="11.25" customHeight="1">
      <c r="A181" s="480" t="s">
        <v>3821</v>
      </c>
      <c r="B181" s="481" t="s">
        <v>3822</v>
      </c>
      <c r="C181" s="482">
        <v>0</v>
      </c>
      <c r="D181" s="482">
        <v>0</v>
      </c>
      <c r="E181" s="482">
        <v>15</v>
      </c>
      <c r="F181" s="482">
        <v>15</v>
      </c>
      <c r="G181" s="527">
        <f t="shared" si="10"/>
        <v>15</v>
      </c>
      <c r="H181" s="527">
        <f t="shared" si="10"/>
        <v>15</v>
      </c>
    </row>
    <row r="182" spans="1:8" ht="11.25" customHeight="1">
      <c r="A182" s="480" t="s">
        <v>3823</v>
      </c>
      <c r="B182" s="481" t="s">
        <v>3824</v>
      </c>
      <c r="C182" s="482">
        <v>11</v>
      </c>
      <c r="D182" s="482">
        <v>11</v>
      </c>
      <c r="E182" s="482">
        <v>0</v>
      </c>
      <c r="F182" s="482">
        <v>0</v>
      </c>
      <c r="G182" s="527">
        <f t="shared" si="10"/>
        <v>11</v>
      </c>
      <c r="H182" s="527">
        <f t="shared" si="10"/>
        <v>11</v>
      </c>
    </row>
    <row r="183" spans="1:8" ht="11.25" customHeight="1">
      <c r="A183" s="480" t="s">
        <v>3048</v>
      </c>
      <c r="B183" s="481" t="s">
        <v>3049</v>
      </c>
      <c r="C183" s="482">
        <v>19</v>
      </c>
      <c r="D183" s="482">
        <v>19</v>
      </c>
      <c r="E183" s="482">
        <v>9</v>
      </c>
      <c r="F183" s="482">
        <v>9</v>
      </c>
      <c r="G183" s="527">
        <f t="shared" si="10"/>
        <v>28</v>
      </c>
      <c r="H183" s="527">
        <f t="shared" si="10"/>
        <v>28</v>
      </c>
    </row>
    <row r="184" spans="1:8" ht="11.25" customHeight="1">
      <c r="A184" s="480" t="s">
        <v>3825</v>
      </c>
      <c r="B184" s="481" t="s">
        <v>3826</v>
      </c>
      <c r="C184" s="482">
        <v>2</v>
      </c>
      <c r="D184" s="482">
        <v>2</v>
      </c>
      <c r="E184" s="482">
        <v>0</v>
      </c>
      <c r="F184" s="482">
        <v>0</v>
      </c>
      <c r="G184" s="527">
        <f t="shared" si="10"/>
        <v>2</v>
      </c>
      <c r="H184" s="527">
        <f t="shared" si="10"/>
        <v>2</v>
      </c>
    </row>
    <row r="185" spans="1:8" ht="11.25" customHeight="1">
      <c r="A185" s="480" t="s">
        <v>2800</v>
      </c>
      <c r="B185" s="481" t="s">
        <v>2849</v>
      </c>
      <c r="C185" s="482">
        <v>0</v>
      </c>
      <c r="D185" s="482">
        <v>0</v>
      </c>
      <c r="E185" s="482">
        <v>39</v>
      </c>
      <c r="F185" s="482">
        <v>39</v>
      </c>
      <c r="G185" s="527">
        <f t="shared" si="10"/>
        <v>39</v>
      </c>
      <c r="H185" s="527">
        <f t="shared" si="10"/>
        <v>39</v>
      </c>
    </row>
    <row r="186" spans="1:8" ht="11.25" customHeight="1">
      <c r="A186" s="480" t="s">
        <v>2801</v>
      </c>
      <c r="B186" s="481" t="s">
        <v>2850</v>
      </c>
      <c r="C186" s="482">
        <v>0</v>
      </c>
      <c r="D186" s="482">
        <v>0</v>
      </c>
      <c r="E186" s="482">
        <v>2</v>
      </c>
      <c r="F186" s="482">
        <v>2</v>
      </c>
      <c r="G186" s="527">
        <f t="shared" si="10"/>
        <v>2</v>
      </c>
      <c r="H186" s="527">
        <f t="shared" si="10"/>
        <v>2</v>
      </c>
    </row>
    <row r="187" spans="1:8" ht="11.25" customHeight="1">
      <c r="A187" s="480" t="s">
        <v>3001</v>
      </c>
      <c r="B187" s="481" t="s">
        <v>3002</v>
      </c>
      <c r="C187" s="482">
        <v>0</v>
      </c>
      <c r="D187" s="482">
        <v>0</v>
      </c>
      <c r="E187" s="482">
        <v>5</v>
      </c>
      <c r="F187" s="482">
        <v>5</v>
      </c>
      <c r="G187" s="527">
        <f t="shared" si="10"/>
        <v>5</v>
      </c>
      <c r="H187" s="527">
        <f t="shared" si="10"/>
        <v>5</v>
      </c>
    </row>
    <row r="188" spans="1:8" ht="11.25" customHeight="1">
      <c r="A188" s="480" t="s">
        <v>2804</v>
      </c>
      <c r="B188" s="481" t="s">
        <v>2853</v>
      </c>
      <c r="C188" s="482">
        <v>0</v>
      </c>
      <c r="D188" s="482">
        <v>0</v>
      </c>
      <c r="E188" s="482">
        <v>122</v>
      </c>
      <c r="F188" s="482">
        <v>122</v>
      </c>
      <c r="G188" s="527">
        <f t="shared" si="10"/>
        <v>122</v>
      </c>
      <c r="H188" s="527">
        <f t="shared" si="10"/>
        <v>122</v>
      </c>
    </row>
    <row r="189" spans="1:8" ht="11.25" customHeight="1">
      <c r="A189" s="480" t="s">
        <v>3827</v>
      </c>
      <c r="B189" s="481" t="s">
        <v>3828</v>
      </c>
      <c r="C189" s="482">
        <v>0</v>
      </c>
      <c r="D189" s="482">
        <v>0</v>
      </c>
      <c r="E189" s="482">
        <v>37</v>
      </c>
      <c r="F189" s="482">
        <v>37</v>
      </c>
      <c r="G189" s="527">
        <f t="shared" si="10"/>
        <v>37</v>
      </c>
      <c r="H189" s="527">
        <f t="shared" si="10"/>
        <v>37</v>
      </c>
    </row>
    <row r="190" spans="1:8" ht="11.25" customHeight="1">
      <c r="A190" s="480" t="s">
        <v>3432</v>
      </c>
      <c r="B190" s="481" t="s">
        <v>3433</v>
      </c>
      <c r="C190" s="482">
        <v>0</v>
      </c>
      <c r="D190" s="482">
        <v>0</v>
      </c>
      <c r="E190" s="482">
        <v>128</v>
      </c>
      <c r="F190" s="482">
        <v>128</v>
      </c>
      <c r="G190" s="527">
        <f t="shared" si="10"/>
        <v>128</v>
      </c>
      <c r="H190" s="527">
        <f t="shared" si="10"/>
        <v>128</v>
      </c>
    </row>
    <row r="191" spans="1:8" ht="11.25" customHeight="1">
      <c r="A191" s="480" t="s">
        <v>2827</v>
      </c>
      <c r="B191" s="481" t="s">
        <v>2876</v>
      </c>
      <c r="C191" s="482">
        <v>0</v>
      </c>
      <c r="D191" s="482">
        <v>0</v>
      </c>
      <c r="E191" s="482">
        <v>1</v>
      </c>
      <c r="F191" s="482">
        <v>1</v>
      </c>
      <c r="G191" s="527">
        <f t="shared" si="10"/>
        <v>1</v>
      </c>
      <c r="H191" s="527">
        <f t="shared" si="10"/>
        <v>1</v>
      </c>
    </row>
    <row r="192" spans="1:8" ht="11.25" customHeight="1">
      <c r="A192" s="480" t="s">
        <v>2757</v>
      </c>
      <c r="B192" s="481" t="s">
        <v>2758</v>
      </c>
      <c r="C192" s="482">
        <v>0</v>
      </c>
      <c r="D192" s="482">
        <v>0</v>
      </c>
      <c r="E192" s="482">
        <v>1</v>
      </c>
      <c r="F192" s="482">
        <v>1</v>
      </c>
      <c r="G192" s="527">
        <f t="shared" si="10"/>
        <v>1</v>
      </c>
      <c r="H192" s="527">
        <f t="shared" si="10"/>
        <v>1</v>
      </c>
    </row>
    <row r="193" spans="1:8" ht="11.25" customHeight="1">
      <c r="A193" s="480" t="s">
        <v>3136</v>
      </c>
      <c r="B193" s="481" t="s">
        <v>3137</v>
      </c>
      <c r="C193" s="482">
        <v>0</v>
      </c>
      <c r="D193" s="482">
        <v>0</v>
      </c>
      <c r="E193" s="482">
        <v>160</v>
      </c>
      <c r="F193" s="482">
        <v>160</v>
      </c>
      <c r="G193" s="527">
        <f t="shared" si="10"/>
        <v>160</v>
      </c>
      <c r="H193" s="527">
        <f t="shared" si="10"/>
        <v>160</v>
      </c>
    </row>
    <row r="194" spans="1:8" ht="11.25" customHeight="1">
      <c r="A194" s="480" t="s">
        <v>2927</v>
      </c>
      <c r="B194" s="481" t="s">
        <v>2928</v>
      </c>
      <c r="C194" s="482">
        <v>0</v>
      </c>
      <c r="D194" s="482">
        <v>0</v>
      </c>
      <c r="E194" s="482">
        <v>555</v>
      </c>
      <c r="F194" s="482">
        <v>555</v>
      </c>
      <c r="G194" s="527">
        <f t="shared" si="10"/>
        <v>555</v>
      </c>
      <c r="H194" s="527">
        <f t="shared" si="10"/>
        <v>555</v>
      </c>
    </row>
    <row r="195" spans="1:8" ht="11.25" customHeight="1">
      <c r="A195" s="480" t="s">
        <v>2935</v>
      </c>
      <c r="B195" s="481" t="s">
        <v>2936</v>
      </c>
      <c r="C195" s="482">
        <v>0</v>
      </c>
      <c r="D195" s="482">
        <v>0</v>
      </c>
      <c r="E195" s="482">
        <v>365</v>
      </c>
      <c r="F195" s="482">
        <v>365</v>
      </c>
      <c r="G195" s="527">
        <f t="shared" si="10"/>
        <v>365</v>
      </c>
      <c r="H195" s="527">
        <f t="shared" si="10"/>
        <v>365</v>
      </c>
    </row>
    <row r="196" spans="1:8" ht="11.25" customHeight="1">
      <c r="A196" s="480" t="s">
        <v>2939</v>
      </c>
      <c r="B196" s="481" t="s">
        <v>2940</v>
      </c>
      <c r="C196" s="482">
        <v>0</v>
      </c>
      <c r="D196" s="482">
        <v>0</v>
      </c>
      <c r="E196" s="482">
        <v>218</v>
      </c>
      <c r="F196" s="482">
        <v>218</v>
      </c>
      <c r="G196" s="527">
        <f t="shared" si="10"/>
        <v>218</v>
      </c>
      <c r="H196" s="527">
        <f t="shared" si="10"/>
        <v>218</v>
      </c>
    </row>
    <row r="197" spans="1:8" ht="11.25" customHeight="1">
      <c r="A197" s="480" t="s">
        <v>2945</v>
      </c>
      <c r="B197" s="481" t="s">
        <v>2946</v>
      </c>
      <c r="C197" s="482">
        <v>0</v>
      </c>
      <c r="D197" s="482">
        <v>0</v>
      </c>
      <c r="E197" s="482">
        <v>13</v>
      </c>
      <c r="F197" s="482">
        <v>13</v>
      </c>
      <c r="G197" s="527">
        <f t="shared" si="10"/>
        <v>13</v>
      </c>
      <c r="H197" s="527">
        <f t="shared" si="10"/>
        <v>13</v>
      </c>
    </row>
    <row r="198" spans="1:8" ht="11.25" customHeight="1">
      <c r="A198" s="480" t="s">
        <v>2949</v>
      </c>
      <c r="B198" s="481" t="s">
        <v>2950</v>
      </c>
      <c r="C198" s="482">
        <v>0</v>
      </c>
      <c r="D198" s="482">
        <v>0</v>
      </c>
      <c r="E198" s="482">
        <v>27</v>
      </c>
      <c r="F198" s="482">
        <v>27</v>
      </c>
      <c r="G198" s="527">
        <f t="shared" si="10"/>
        <v>27</v>
      </c>
      <c r="H198" s="527">
        <f t="shared" si="10"/>
        <v>27</v>
      </c>
    </row>
    <row r="199" spans="1:8" ht="11.25" customHeight="1">
      <c r="A199" s="480" t="s">
        <v>2953</v>
      </c>
      <c r="B199" s="481" t="s">
        <v>2954</v>
      </c>
      <c r="C199" s="482">
        <v>0</v>
      </c>
      <c r="D199" s="482">
        <v>0</v>
      </c>
      <c r="E199" s="482">
        <v>14</v>
      </c>
      <c r="F199" s="482">
        <v>14</v>
      </c>
      <c r="G199" s="527">
        <f t="shared" si="10"/>
        <v>14</v>
      </c>
      <c r="H199" s="527">
        <f t="shared" si="10"/>
        <v>14</v>
      </c>
    </row>
    <row r="200" spans="1:8" ht="11.25" customHeight="1">
      <c r="A200" s="480" t="s">
        <v>3829</v>
      </c>
      <c r="B200" s="481" t="s">
        <v>3830</v>
      </c>
      <c r="C200" s="482">
        <v>0</v>
      </c>
      <c r="D200" s="482">
        <v>0</v>
      </c>
      <c r="E200" s="482">
        <v>124</v>
      </c>
      <c r="F200" s="482">
        <v>124</v>
      </c>
      <c r="G200" s="527">
        <f t="shared" ref="G200:H222" si="11">C200+E200</f>
        <v>124</v>
      </c>
      <c r="H200" s="527">
        <f t="shared" si="11"/>
        <v>124</v>
      </c>
    </row>
    <row r="201" spans="1:8" ht="11.25" customHeight="1">
      <c r="A201" s="480" t="s">
        <v>2828</v>
      </c>
      <c r="B201" s="481" t="s">
        <v>2877</v>
      </c>
      <c r="C201" s="482">
        <v>0</v>
      </c>
      <c r="D201" s="482">
        <v>0</v>
      </c>
      <c r="E201" s="482">
        <v>4543</v>
      </c>
      <c r="F201" s="482">
        <v>4543</v>
      </c>
      <c r="G201" s="527">
        <f t="shared" si="11"/>
        <v>4543</v>
      </c>
      <c r="H201" s="527">
        <f t="shared" si="11"/>
        <v>4543</v>
      </c>
    </row>
    <row r="202" spans="1:8" ht="11.25" customHeight="1">
      <c r="A202" s="480" t="s">
        <v>3831</v>
      </c>
      <c r="B202" s="481" t="s">
        <v>3832</v>
      </c>
      <c r="C202" s="482">
        <v>0</v>
      </c>
      <c r="D202" s="482">
        <v>0</v>
      </c>
      <c r="E202" s="482">
        <v>139</v>
      </c>
      <c r="F202" s="482">
        <v>139</v>
      </c>
      <c r="G202" s="527">
        <f t="shared" si="11"/>
        <v>139</v>
      </c>
      <c r="H202" s="527">
        <f t="shared" si="11"/>
        <v>139</v>
      </c>
    </row>
    <row r="203" spans="1:8" ht="11.25" customHeight="1">
      <c r="A203" s="480" t="s">
        <v>3033</v>
      </c>
      <c r="B203" s="481" t="s">
        <v>3034</v>
      </c>
      <c r="C203" s="482">
        <v>0</v>
      </c>
      <c r="D203" s="482">
        <v>0</v>
      </c>
      <c r="E203" s="482">
        <v>5</v>
      </c>
      <c r="F203" s="482">
        <v>5</v>
      </c>
      <c r="G203" s="527">
        <f t="shared" si="11"/>
        <v>5</v>
      </c>
      <c r="H203" s="527">
        <f t="shared" si="11"/>
        <v>5</v>
      </c>
    </row>
    <row r="204" spans="1:8" ht="11.25" customHeight="1">
      <c r="A204" s="480" t="s">
        <v>2979</v>
      </c>
      <c r="B204" s="481" t="s">
        <v>2980</v>
      </c>
      <c r="C204" s="482">
        <v>0</v>
      </c>
      <c r="D204" s="482">
        <v>0</v>
      </c>
      <c r="E204" s="482">
        <v>60</v>
      </c>
      <c r="F204" s="482">
        <v>60</v>
      </c>
      <c r="G204" s="527">
        <f t="shared" si="11"/>
        <v>60</v>
      </c>
      <c r="H204" s="527">
        <f t="shared" si="11"/>
        <v>60</v>
      </c>
    </row>
    <row r="205" spans="1:8" ht="11.25" customHeight="1">
      <c r="A205" s="480" t="s">
        <v>2829</v>
      </c>
      <c r="B205" s="481" t="s">
        <v>2878</v>
      </c>
      <c r="C205" s="482">
        <v>0</v>
      </c>
      <c r="D205" s="482">
        <v>0</v>
      </c>
      <c r="E205" s="482">
        <v>2</v>
      </c>
      <c r="F205" s="482">
        <v>2</v>
      </c>
      <c r="G205" s="527">
        <f t="shared" si="11"/>
        <v>2</v>
      </c>
      <c r="H205" s="527">
        <f t="shared" si="11"/>
        <v>2</v>
      </c>
    </row>
    <row r="206" spans="1:8" ht="11.25" customHeight="1">
      <c r="A206" s="480" t="s">
        <v>2981</v>
      </c>
      <c r="B206" s="481" t="s">
        <v>2982</v>
      </c>
      <c r="C206" s="482">
        <v>0</v>
      </c>
      <c r="D206" s="482">
        <v>0</v>
      </c>
      <c r="E206" s="482">
        <v>228</v>
      </c>
      <c r="F206" s="482">
        <v>228</v>
      </c>
      <c r="G206" s="527">
        <f t="shared" si="11"/>
        <v>228</v>
      </c>
      <c r="H206" s="527">
        <f t="shared" si="11"/>
        <v>228</v>
      </c>
    </row>
    <row r="207" spans="1:8" ht="11.25" customHeight="1">
      <c r="A207" s="480" t="s">
        <v>3436</v>
      </c>
      <c r="B207" s="481" t="s">
        <v>3437</v>
      </c>
      <c r="C207" s="482">
        <v>0</v>
      </c>
      <c r="D207" s="482">
        <v>0</v>
      </c>
      <c r="E207" s="482">
        <v>8</v>
      </c>
      <c r="F207" s="482">
        <v>8</v>
      </c>
      <c r="G207" s="527">
        <f t="shared" si="11"/>
        <v>8</v>
      </c>
      <c r="H207" s="527">
        <f t="shared" si="11"/>
        <v>8</v>
      </c>
    </row>
    <row r="208" spans="1:8" ht="11.25" customHeight="1">
      <c r="A208" s="480" t="s">
        <v>2832</v>
      </c>
      <c r="B208" s="481" t="s">
        <v>2881</v>
      </c>
      <c r="C208" s="482">
        <v>2</v>
      </c>
      <c r="D208" s="482">
        <v>2</v>
      </c>
      <c r="E208" s="482">
        <v>2</v>
      </c>
      <c r="F208" s="482">
        <v>2</v>
      </c>
      <c r="G208" s="527">
        <f t="shared" si="11"/>
        <v>4</v>
      </c>
      <c r="H208" s="527">
        <f t="shared" si="11"/>
        <v>4</v>
      </c>
    </row>
    <row r="209" spans="1:8" ht="11.25" customHeight="1">
      <c r="A209" s="480" t="s">
        <v>3039</v>
      </c>
      <c r="B209" s="481" t="s">
        <v>3040</v>
      </c>
      <c r="C209" s="482">
        <v>0</v>
      </c>
      <c r="D209" s="482">
        <v>0</v>
      </c>
      <c r="E209" s="482">
        <v>83</v>
      </c>
      <c r="F209" s="482">
        <v>83</v>
      </c>
      <c r="G209" s="527">
        <f t="shared" si="11"/>
        <v>83</v>
      </c>
      <c r="H209" s="527">
        <f t="shared" si="11"/>
        <v>83</v>
      </c>
    </row>
    <row r="210" spans="1:8" ht="11.25" customHeight="1">
      <c r="A210" s="480" t="s">
        <v>2833</v>
      </c>
      <c r="B210" s="481" t="s">
        <v>2882</v>
      </c>
      <c r="C210" s="482">
        <v>0</v>
      </c>
      <c r="D210" s="482">
        <v>0</v>
      </c>
      <c r="E210" s="482">
        <v>25</v>
      </c>
      <c r="F210" s="482">
        <v>25</v>
      </c>
      <c r="G210" s="527">
        <f t="shared" si="11"/>
        <v>25</v>
      </c>
      <c r="H210" s="527">
        <f t="shared" si="11"/>
        <v>25</v>
      </c>
    </row>
    <row r="211" spans="1:8" ht="11.25" customHeight="1">
      <c r="A211" s="480" t="s">
        <v>2834</v>
      </c>
      <c r="B211" s="481" t="s">
        <v>2883</v>
      </c>
      <c r="C211" s="482">
        <v>0</v>
      </c>
      <c r="D211" s="482">
        <v>0</v>
      </c>
      <c r="E211" s="482">
        <v>1497</v>
      </c>
      <c r="F211" s="482">
        <v>1497</v>
      </c>
      <c r="G211" s="527">
        <f t="shared" si="11"/>
        <v>1497</v>
      </c>
      <c r="H211" s="527">
        <f t="shared" si="11"/>
        <v>1497</v>
      </c>
    </row>
    <row r="212" spans="1:8" ht="11.25" customHeight="1">
      <c r="A212" s="480" t="s">
        <v>3054</v>
      </c>
      <c r="B212" s="481" t="s">
        <v>3055</v>
      </c>
      <c r="C212" s="482">
        <v>4</v>
      </c>
      <c r="D212" s="482">
        <v>4</v>
      </c>
      <c r="E212" s="482">
        <v>0</v>
      </c>
      <c r="F212" s="482">
        <v>0</v>
      </c>
      <c r="G212" s="527">
        <f t="shared" si="11"/>
        <v>4</v>
      </c>
      <c r="H212" s="527">
        <f t="shared" si="11"/>
        <v>4</v>
      </c>
    </row>
    <row r="213" spans="1:8" ht="11.25" customHeight="1">
      <c r="A213" s="480" t="s">
        <v>2783</v>
      </c>
      <c r="B213" s="481" t="s">
        <v>2784</v>
      </c>
      <c r="C213" s="482">
        <v>1</v>
      </c>
      <c r="D213" s="482">
        <v>1</v>
      </c>
      <c r="E213" s="482">
        <v>0</v>
      </c>
      <c r="F213" s="482">
        <v>0</v>
      </c>
      <c r="G213" s="527">
        <f t="shared" si="11"/>
        <v>1</v>
      </c>
      <c r="H213" s="527">
        <f t="shared" si="11"/>
        <v>1</v>
      </c>
    </row>
    <row r="214" spans="1:8" ht="11.25" customHeight="1">
      <c r="A214" s="480" t="s">
        <v>2836</v>
      </c>
      <c r="B214" s="481" t="s">
        <v>2885</v>
      </c>
      <c r="C214" s="482">
        <v>2</v>
      </c>
      <c r="D214" s="482">
        <v>2</v>
      </c>
      <c r="E214" s="482">
        <v>1586</v>
      </c>
      <c r="F214" s="482">
        <v>1586</v>
      </c>
      <c r="G214" s="527">
        <f t="shared" si="11"/>
        <v>1588</v>
      </c>
      <c r="H214" s="527">
        <f t="shared" si="11"/>
        <v>1588</v>
      </c>
    </row>
    <row r="215" spans="1:8" ht="11.25" customHeight="1">
      <c r="A215" s="480" t="s">
        <v>2785</v>
      </c>
      <c r="B215" s="481" t="s">
        <v>2786</v>
      </c>
      <c r="C215" s="482">
        <v>4</v>
      </c>
      <c r="D215" s="482">
        <v>4</v>
      </c>
      <c r="E215" s="482">
        <v>6877</v>
      </c>
      <c r="F215" s="482">
        <v>6877</v>
      </c>
      <c r="G215" s="527">
        <f t="shared" si="11"/>
        <v>6881</v>
      </c>
      <c r="H215" s="527">
        <f t="shared" si="11"/>
        <v>6881</v>
      </c>
    </row>
    <row r="216" spans="1:8" ht="11.25" customHeight="1">
      <c r="A216" s="480" t="s">
        <v>2963</v>
      </c>
      <c r="B216" s="481" t="s">
        <v>2964</v>
      </c>
      <c r="C216" s="482">
        <v>0</v>
      </c>
      <c r="D216" s="482">
        <v>0</v>
      </c>
      <c r="E216" s="482">
        <v>1172</v>
      </c>
      <c r="F216" s="482">
        <v>1172</v>
      </c>
      <c r="G216" s="527">
        <f t="shared" si="11"/>
        <v>1172</v>
      </c>
      <c r="H216" s="527">
        <f t="shared" si="11"/>
        <v>1172</v>
      </c>
    </row>
    <row r="217" spans="1:8" ht="11.25" customHeight="1">
      <c r="A217" s="480" t="s">
        <v>2985</v>
      </c>
      <c r="B217" s="481" t="s">
        <v>2986</v>
      </c>
      <c r="C217" s="482">
        <v>0</v>
      </c>
      <c r="D217" s="482">
        <v>0</v>
      </c>
      <c r="E217" s="482">
        <v>3</v>
      </c>
      <c r="F217" s="482">
        <v>3</v>
      </c>
      <c r="G217" s="527">
        <f t="shared" si="11"/>
        <v>3</v>
      </c>
      <c r="H217" s="527">
        <f t="shared" si="11"/>
        <v>3</v>
      </c>
    </row>
    <row r="218" spans="1:8" ht="11.25" customHeight="1">
      <c r="A218" s="480" t="s">
        <v>3041</v>
      </c>
      <c r="B218" s="481" t="s">
        <v>3042</v>
      </c>
      <c r="C218" s="482">
        <v>0</v>
      </c>
      <c r="D218" s="482">
        <v>0</v>
      </c>
      <c r="E218" s="482">
        <v>360</v>
      </c>
      <c r="F218" s="482">
        <v>360</v>
      </c>
      <c r="G218" s="527">
        <f t="shared" si="11"/>
        <v>360</v>
      </c>
      <c r="H218" s="527">
        <f t="shared" si="11"/>
        <v>360</v>
      </c>
    </row>
    <row r="219" spans="1:8" ht="11.25" customHeight="1">
      <c r="A219" s="480" t="s">
        <v>2987</v>
      </c>
      <c r="B219" s="481" t="s">
        <v>2988</v>
      </c>
      <c r="C219" s="482">
        <v>0</v>
      </c>
      <c r="D219" s="482">
        <v>0</v>
      </c>
      <c r="E219" s="482">
        <v>9</v>
      </c>
      <c r="F219" s="482">
        <v>9</v>
      </c>
      <c r="G219" s="527">
        <f t="shared" si="11"/>
        <v>9</v>
      </c>
      <c r="H219" s="527">
        <f t="shared" si="11"/>
        <v>9</v>
      </c>
    </row>
    <row r="220" spans="1:8" ht="11.25" customHeight="1">
      <c r="A220" s="480" t="s">
        <v>3056</v>
      </c>
      <c r="B220" s="481" t="s">
        <v>3057</v>
      </c>
      <c r="C220" s="482">
        <v>0</v>
      </c>
      <c r="D220" s="482">
        <v>0</v>
      </c>
      <c r="E220" s="482">
        <v>25</v>
      </c>
      <c r="F220" s="482">
        <v>25</v>
      </c>
      <c r="G220" s="527">
        <f t="shared" si="11"/>
        <v>25</v>
      </c>
      <c r="H220" s="527">
        <f t="shared" si="11"/>
        <v>25</v>
      </c>
    </row>
    <row r="221" spans="1:8" ht="11.25" customHeight="1">
      <c r="A221" s="480" t="s">
        <v>2837</v>
      </c>
      <c r="B221" s="481" t="s">
        <v>2886</v>
      </c>
      <c r="C221" s="482">
        <v>0</v>
      </c>
      <c r="D221" s="482">
        <v>0</v>
      </c>
      <c r="E221" s="482">
        <v>793</v>
      </c>
      <c r="F221" s="482">
        <v>793</v>
      </c>
      <c r="G221" s="527">
        <f t="shared" si="11"/>
        <v>793</v>
      </c>
      <c r="H221" s="527">
        <f t="shared" si="11"/>
        <v>793</v>
      </c>
    </row>
    <row r="222" spans="1:8">
      <c r="A222" s="557"/>
      <c r="B222" s="557"/>
      <c r="C222" s="552">
        <f>SUM(C102:C221)</f>
        <v>4426</v>
      </c>
      <c r="D222" s="552">
        <f>SUM(D102:D221)</f>
        <v>4426</v>
      </c>
      <c r="E222" s="552">
        <f t="shared" ref="E222:F222" si="12">SUM(E102:E221)</f>
        <v>28214</v>
      </c>
      <c r="F222" s="552">
        <f t="shared" si="12"/>
        <v>28234</v>
      </c>
      <c r="G222" s="529">
        <f t="shared" si="11"/>
        <v>32640</v>
      </c>
      <c r="H222" s="529">
        <f t="shared" si="11"/>
        <v>32660</v>
      </c>
    </row>
  </sheetData>
  <mergeCells count="5"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scale="98" fitToHeight="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123"/>
  <sheetViews>
    <sheetView topLeftCell="A31" workbookViewId="0">
      <selection activeCell="B48" sqref="B48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1846</v>
      </c>
      <c r="D5" s="218"/>
      <c r="E5" s="218"/>
      <c r="F5" s="218"/>
      <c r="G5" s="220"/>
      <c r="H5" s="105"/>
    </row>
    <row r="6" spans="1:8" ht="15.75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.75" thickTop="1">
      <c r="A9" s="558"/>
      <c r="B9" s="561" t="s">
        <v>238</v>
      </c>
      <c r="C9" s="560"/>
      <c r="D9" s="560"/>
      <c r="E9" s="560"/>
      <c r="F9" s="560"/>
      <c r="G9" s="293"/>
      <c r="H9" s="560"/>
    </row>
    <row r="10" spans="1:8">
      <c r="A10" s="480" t="s">
        <v>3594</v>
      </c>
      <c r="B10" s="481" t="s">
        <v>3595</v>
      </c>
      <c r="C10" s="482">
        <v>0</v>
      </c>
      <c r="D10" s="482">
        <v>0</v>
      </c>
      <c r="E10" s="482">
        <v>2</v>
      </c>
      <c r="F10" s="482">
        <v>2</v>
      </c>
      <c r="G10" s="527">
        <f t="shared" ref="G10:G46" si="0">C10+E10</f>
        <v>2</v>
      </c>
      <c r="H10" s="527">
        <f t="shared" ref="H10:H46" si="1">D10+F10</f>
        <v>2</v>
      </c>
    </row>
    <row r="11" spans="1:8">
      <c r="A11" s="480" t="s">
        <v>3460</v>
      </c>
      <c r="B11" s="481" t="s">
        <v>3461</v>
      </c>
      <c r="C11" s="482">
        <v>0</v>
      </c>
      <c r="D11" s="482">
        <v>0</v>
      </c>
      <c r="E11" s="482">
        <v>9</v>
      </c>
      <c r="F11" s="482">
        <v>9</v>
      </c>
      <c r="G11" s="527">
        <f t="shared" si="0"/>
        <v>9</v>
      </c>
      <c r="H11" s="527">
        <f t="shared" si="1"/>
        <v>9</v>
      </c>
    </row>
    <row r="12" spans="1:8">
      <c r="A12" s="480" t="s">
        <v>3462</v>
      </c>
      <c r="B12" s="481" t="s">
        <v>3463</v>
      </c>
      <c r="C12" s="482">
        <v>0</v>
      </c>
      <c r="D12" s="482">
        <v>0</v>
      </c>
      <c r="E12" s="482">
        <v>11</v>
      </c>
      <c r="F12" s="482">
        <v>11</v>
      </c>
      <c r="G12" s="527">
        <f t="shared" si="0"/>
        <v>11</v>
      </c>
      <c r="H12" s="527">
        <f t="shared" si="1"/>
        <v>11</v>
      </c>
    </row>
    <row r="13" spans="1:8">
      <c r="A13" s="480" t="s">
        <v>3670</v>
      </c>
      <c r="B13" s="481" t="s">
        <v>3671</v>
      </c>
      <c r="C13" s="482">
        <v>0</v>
      </c>
      <c r="D13" s="482">
        <v>0</v>
      </c>
      <c r="E13" s="482">
        <v>1</v>
      </c>
      <c r="F13" s="482">
        <v>1</v>
      </c>
      <c r="G13" s="527">
        <f t="shared" si="0"/>
        <v>1</v>
      </c>
      <c r="H13" s="527">
        <f t="shared" si="1"/>
        <v>1</v>
      </c>
    </row>
    <row r="14" spans="1:8">
      <c r="A14" s="480" t="s">
        <v>3225</v>
      </c>
      <c r="B14" s="481" t="s">
        <v>3226</v>
      </c>
      <c r="C14" s="482">
        <v>0</v>
      </c>
      <c r="D14" s="482">
        <v>0</v>
      </c>
      <c r="E14" s="482">
        <v>4</v>
      </c>
      <c r="F14" s="482">
        <v>4</v>
      </c>
      <c r="G14" s="527">
        <f t="shared" si="0"/>
        <v>4</v>
      </c>
      <c r="H14" s="527">
        <f t="shared" si="1"/>
        <v>4</v>
      </c>
    </row>
    <row r="15" spans="1:8">
      <c r="A15" s="480" t="s">
        <v>3765</v>
      </c>
      <c r="B15" s="481" t="s">
        <v>3766</v>
      </c>
      <c r="C15" s="482">
        <v>0</v>
      </c>
      <c r="D15" s="482">
        <v>0</v>
      </c>
      <c r="E15" s="482">
        <v>4</v>
      </c>
      <c r="F15" s="482">
        <v>4</v>
      </c>
      <c r="G15" s="527">
        <f t="shared" si="0"/>
        <v>4</v>
      </c>
      <c r="H15" s="527">
        <f t="shared" si="1"/>
        <v>4</v>
      </c>
    </row>
    <row r="16" spans="1:8">
      <c r="A16" s="480" t="s">
        <v>3787</v>
      </c>
      <c r="B16" s="481" t="s">
        <v>3788</v>
      </c>
      <c r="C16" s="482">
        <v>0</v>
      </c>
      <c r="D16" s="482">
        <v>0</v>
      </c>
      <c r="E16" s="482">
        <v>2</v>
      </c>
      <c r="F16" s="482">
        <v>2</v>
      </c>
      <c r="G16" s="527">
        <f t="shared" si="0"/>
        <v>2</v>
      </c>
      <c r="H16" s="527">
        <f t="shared" si="1"/>
        <v>2</v>
      </c>
    </row>
    <row r="17" spans="1:8">
      <c r="A17" s="480" t="s">
        <v>3791</v>
      </c>
      <c r="B17" s="481" t="s">
        <v>3792</v>
      </c>
      <c r="C17" s="482">
        <v>0</v>
      </c>
      <c r="D17" s="482">
        <v>0</v>
      </c>
      <c r="E17" s="482">
        <v>3</v>
      </c>
      <c r="F17" s="482">
        <v>3</v>
      </c>
      <c r="G17" s="527">
        <f t="shared" si="0"/>
        <v>3</v>
      </c>
      <c r="H17" s="527">
        <f t="shared" si="1"/>
        <v>3</v>
      </c>
    </row>
    <row r="18" spans="1:8">
      <c r="A18" s="480" t="s">
        <v>3858</v>
      </c>
      <c r="B18" s="481" t="s">
        <v>3859</v>
      </c>
      <c r="C18" s="482">
        <v>0</v>
      </c>
      <c r="D18" s="482">
        <v>0</v>
      </c>
      <c r="E18" s="482">
        <v>1</v>
      </c>
      <c r="F18" s="482">
        <v>1</v>
      </c>
      <c r="G18" s="527">
        <f t="shared" si="0"/>
        <v>1</v>
      </c>
      <c r="H18" s="527">
        <f t="shared" si="1"/>
        <v>1</v>
      </c>
    </row>
    <row r="19" spans="1:8">
      <c r="A19" s="480" t="s">
        <v>3864</v>
      </c>
      <c r="B19" s="481" t="s">
        <v>3865</v>
      </c>
      <c r="C19" s="482">
        <v>0</v>
      </c>
      <c r="D19" s="482">
        <v>0</v>
      </c>
      <c r="E19" s="482">
        <v>1</v>
      </c>
      <c r="F19" s="482">
        <v>1</v>
      </c>
      <c r="G19" s="527">
        <f t="shared" si="0"/>
        <v>1</v>
      </c>
      <c r="H19" s="527">
        <f t="shared" si="1"/>
        <v>1</v>
      </c>
    </row>
    <row r="20" spans="1:8">
      <c r="A20" s="480" t="s">
        <v>3866</v>
      </c>
      <c r="B20" s="481" t="s">
        <v>3867</v>
      </c>
      <c r="C20" s="482">
        <v>0</v>
      </c>
      <c r="D20" s="482">
        <v>0</v>
      </c>
      <c r="E20" s="482">
        <v>1</v>
      </c>
      <c r="F20" s="482">
        <v>1</v>
      </c>
      <c r="G20" s="527">
        <f t="shared" si="0"/>
        <v>1</v>
      </c>
      <c r="H20" s="527">
        <f t="shared" si="1"/>
        <v>1</v>
      </c>
    </row>
    <row r="21" spans="1:8">
      <c r="A21" s="480" t="s">
        <v>3870</v>
      </c>
      <c r="B21" s="481" t="s">
        <v>3871</v>
      </c>
      <c r="C21" s="482">
        <v>0</v>
      </c>
      <c r="D21" s="482">
        <v>0</v>
      </c>
      <c r="E21" s="482">
        <v>1</v>
      </c>
      <c r="F21" s="482">
        <v>1</v>
      </c>
      <c r="G21" s="527">
        <f t="shared" si="0"/>
        <v>1</v>
      </c>
      <c r="H21" s="527">
        <f t="shared" si="1"/>
        <v>1</v>
      </c>
    </row>
    <row r="22" spans="1:8">
      <c r="A22" s="480" t="s">
        <v>3876</v>
      </c>
      <c r="B22" s="481" t="s">
        <v>3877</v>
      </c>
      <c r="C22" s="482">
        <v>0</v>
      </c>
      <c r="D22" s="482">
        <v>0</v>
      </c>
      <c r="E22" s="482">
        <v>2</v>
      </c>
      <c r="F22" s="482">
        <v>2</v>
      </c>
      <c r="G22" s="527">
        <f t="shared" si="0"/>
        <v>2</v>
      </c>
      <c r="H22" s="527">
        <f t="shared" si="1"/>
        <v>2</v>
      </c>
    </row>
    <row r="23" spans="1:8">
      <c r="A23" s="480" t="s">
        <v>3878</v>
      </c>
      <c r="B23" s="481" t="s">
        <v>3879</v>
      </c>
      <c r="C23" s="482">
        <v>0</v>
      </c>
      <c r="D23" s="482">
        <v>0</v>
      </c>
      <c r="E23" s="482">
        <v>1</v>
      </c>
      <c r="F23" s="482">
        <v>1</v>
      </c>
      <c r="G23" s="527">
        <f t="shared" si="0"/>
        <v>1</v>
      </c>
      <c r="H23" s="527">
        <f t="shared" si="1"/>
        <v>1</v>
      </c>
    </row>
    <row r="24" spans="1:8">
      <c r="A24" s="480" t="s">
        <v>3880</v>
      </c>
      <c r="B24" s="481" t="s">
        <v>3881</v>
      </c>
      <c r="C24" s="482">
        <v>0</v>
      </c>
      <c r="D24" s="482">
        <v>0</v>
      </c>
      <c r="E24" s="482">
        <v>1</v>
      </c>
      <c r="F24" s="482">
        <v>1</v>
      </c>
      <c r="G24" s="527">
        <f t="shared" si="0"/>
        <v>1</v>
      </c>
      <c r="H24" s="527">
        <f t="shared" si="1"/>
        <v>1</v>
      </c>
    </row>
    <row r="25" spans="1:8">
      <c r="A25" s="480" t="s">
        <v>3884</v>
      </c>
      <c r="B25" s="481" t="s">
        <v>3885</v>
      </c>
      <c r="C25" s="482">
        <v>0</v>
      </c>
      <c r="D25" s="482">
        <v>0</v>
      </c>
      <c r="E25" s="482">
        <v>1</v>
      </c>
      <c r="F25" s="482">
        <v>1</v>
      </c>
      <c r="G25" s="527">
        <f t="shared" si="0"/>
        <v>1</v>
      </c>
      <c r="H25" s="527">
        <f t="shared" si="1"/>
        <v>1</v>
      </c>
    </row>
    <row r="26" spans="1:8">
      <c r="A26" s="480" t="s">
        <v>3886</v>
      </c>
      <c r="B26" s="481" t="s">
        <v>3887</v>
      </c>
      <c r="C26" s="482">
        <v>0</v>
      </c>
      <c r="D26" s="482">
        <v>0</v>
      </c>
      <c r="E26" s="482">
        <v>1</v>
      </c>
      <c r="F26" s="482">
        <v>1</v>
      </c>
      <c r="G26" s="527">
        <f t="shared" si="0"/>
        <v>1</v>
      </c>
      <c r="H26" s="527">
        <f t="shared" si="1"/>
        <v>1</v>
      </c>
    </row>
    <row r="27" spans="1:8">
      <c r="A27" s="480" t="s">
        <v>3799</v>
      </c>
      <c r="B27" s="481" t="s">
        <v>3800</v>
      </c>
      <c r="C27" s="482">
        <v>0</v>
      </c>
      <c r="D27" s="482">
        <v>0</v>
      </c>
      <c r="E27" s="482">
        <v>20</v>
      </c>
      <c r="F27" s="482">
        <v>20</v>
      </c>
      <c r="G27" s="527">
        <f t="shared" si="0"/>
        <v>20</v>
      </c>
      <c r="H27" s="527">
        <f t="shared" si="1"/>
        <v>20</v>
      </c>
    </row>
    <row r="28" spans="1:8">
      <c r="A28" s="480" t="s">
        <v>3892</v>
      </c>
      <c r="B28" s="481" t="s">
        <v>3893</v>
      </c>
      <c r="C28" s="482">
        <v>0</v>
      </c>
      <c r="D28" s="482">
        <v>0</v>
      </c>
      <c r="E28" s="482">
        <v>1</v>
      </c>
      <c r="F28" s="482">
        <v>1</v>
      </c>
      <c r="G28" s="527">
        <f t="shared" si="0"/>
        <v>1</v>
      </c>
      <c r="H28" s="527">
        <f t="shared" si="1"/>
        <v>1</v>
      </c>
    </row>
    <row r="29" spans="1:8">
      <c r="A29" s="480" t="s">
        <v>3894</v>
      </c>
      <c r="B29" s="481" t="s">
        <v>3895</v>
      </c>
      <c r="C29" s="482">
        <v>0</v>
      </c>
      <c r="D29" s="482">
        <v>0</v>
      </c>
      <c r="E29" s="482">
        <v>8</v>
      </c>
      <c r="F29" s="482">
        <v>8</v>
      </c>
      <c r="G29" s="527">
        <f t="shared" si="0"/>
        <v>8</v>
      </c>
      <c r="H29" s="527">
        <f t="shared" si="1"/>
        <v>8</v>
      </c>
    </row>
    <row r="30" spans="1:8">
      <c r="A30" s="480" t="s">
        <v>3896</v>
      </c>
      <c r="B30" s="481" t="s">
        <v>3897</v>
      </c>
      <c r="C30" s="482">
        <v>0</v>
      </c>
      <c r="D30" s="482">
        <v>0</v>
      </c>
      <c r="E30" s="482">
        <v>18</v>
      </c>
      <c r="F30" s="482">
        <v>18</v>
      </c>
      <c r="G30" s="527">
        <f t="shared" si="0"/>
        <v>18</v>
      </c>
      <c r="H30" s="527">
        <f t="shared" si="1"/>
        <v>18</v>
      </c>
    </row>
    <row r="31" spans="1:8">
      <c r="A31" s="480" t="s">
        <v>3898</v>
      </c>
      <c r="B31" s="481" t="s">
        <v>3899</v>
      </c>
      <c r="C31" s="482">
        <v>0</v>
      </c>
      <c r="D31" s="482">
        <v>0</v>
      </c>
      <c r="E31" s="482">
        <v>1</v>
      </c>
      <c r="F31" s="482">
        <v>1</v>
      </c>
      <c r="G31" s="527">
        <f t="shared" si="0"/>
        <v>1</v>
      </c>
      <c r="H31" s="527">
        <f t="shared" si="1"/>
        <v>1</v>
      </c>
    </row>
    <row r="32" spans="1:8">
      <c r="A32" s="480" t="s">
        <v>3904</v>
      </c>
      <c r="B32" s="481" t="s">
        <v>3905</v>
      </c>
      <c r="C32" s="482">
        <v>0</v>
      </c>
      <c r="D32" s="482">
        <v>0</v>
      </c>
      <c r="E32" s="482">
        <v>2</v>
      </c>
      <c r="F32" s="482">
        <v>2</v>
      </c>
      <c r="G32" s="527">
        <f t="shared" si="0"/>
        <v>2</v>
      </c>
      <c r="H32" s="527">
        <f t="shared" si="1"/>
        <v>2</v>
      </c>
    </row>
    <row r="33" spans="1:8">
      <c r="A33" s="480" t="s">
        <v>3910</v>
      </c>
      <c r="B33" s="481" t="s">
        <v>3911</v>
      </c>
      <c r="C33" s="482">
        <v>0</v>
      </c>
      <c r="D33" s="482">
        <v>0</v>
      </c>
      <c r="E33" s="482">
        <v>3</v>
      </c>
      <c r="F33" s="482">
        <v>3</v>
      </c>
      <c r="G33" s="527">
        <f t="shared" si="0"/>
        <v>3</v>
      </c>
      <c r="H33" s="527">
        <f t="shared" si="1"/>
        <v>3</v>
      </c>
    </row>
    <row r="34" spans="1:8">
      <c r="A34" s="480" t="s">
        <v>3912</v>
      </c>
      <c r="B34" s="481" t="s">
        <v>3913</v>
      </c>
      <c r="C34" s="482">
        <v>0</v>
      </c>
      <c r="D34" s="482">
        <v>0</v>
      </c>
      <c r="E34" s="482">
        <v>7</v>
      </c>
      <c r="F34" s="482">
        <v>7</v>
      </c>
      <c r="G34" s="527">
        <f t="shared" si="0"/>
        <v>7</v>
      </c>
      <c r="H34" s="527">
        <f t="shared" si="1"/>
        <v>7</v>
      </c>
    </row>
    <row r="35" spans="1:8">
      <c r="A35" s="480" t="s">
        <v>3914</v>
      </c>
      <c r="B35" s="481" t="s">
        <v>3915</v>
      </c>
      <c r="C35" s="482">
        <v>0</v>
      </c>
      <c r="D35" s="482">
        <v>0</v>
      </c>
      <c r="E35" s="482">
        <v>1</v>
      </c>
      <c r="F35" s="482">
        <v>1</v>
      </c>
      <c r="G35" s="527">
        <f t="shared" si="0"/>
        <v>1</v>
      </c>
      <c r="H35" s="527">
        <f t="shared" si="1"/>
        <v>1</v>
      </c>
    </row>
    <row r="36" spans="1:8">
      <c r="A36" s="480" t="s">
        <v>3916</v>
      </c>
      <c r="B36" s="481" t="s">
        <v>3917</v>
      </c>
      <c r="C36" s="482">
        <v>0</v>
      </c>
      <c r="D36" s="482">
        <v>0</v>
      </c>
      <c r="E36" s="482">
        <v>1</v>
      </c>
      <c r="F36" s="482">
        <v>1</v>
      </c>
      <c r="G36" s="527">
        <f t="shared" si="0"/>
        <v>1</v>
      </c>
      <c r="H36" s="527">
        <f t="shared" si="1"/>
        <v>1</v>
      </c>
    </row>
    <row r="37" spans="1:8">
      <c r="A37" s="480" t="s">
        <v>3920</v>
      </c>
      <c r="B37" s="481" t="s">
        <v>3921</v>
      </c>
      <c r="C37" s="482">
        <v>0</v>
      </c>
      <c r="D37" s="482">
        <v>0</v>
      </c>
      <c r="E37" s="482">
        <v>1</v>
      </c>
      <c r="F37" s="482">
        <v>1</v>
      </c>
      <c r="G37" s="527">
        <f t="shared" si="0"/>
        <v>1</v>
      </c>
      <c r="H37" s="527">
        <f t="shared" si="1"/>
        <v>1</v>
      </c>
    </row>
    <row r="38" spans="1:8">
      <c r="A38" s="480" t="s">
        <v>3809</v>
      </c>
      <c r="B38" s="481" t="s">
        <v>3810</v>
      </c>
      <c r="C38" s="482">
        <v>0</v>
      </c>
      <c r="D38" s="482">
        <v>0</v>
      </c>
      <c r="E38" s="482">
        <v>3</v>
      </c>
      <c r="F38" s="482">
        <v>3</v>
      </c>
      <c r="G38" s="527">
        <f t="shared" si="0"/>
        <v>3</v>
      </c>
      <c r="H38" s="527">
        <f t="shared" si="1"/>
        <v>3</v>
      </c>
    </row>
    <row r="39" spans="1:8">
      <c r="A39" s="480" t="s">
        <v>3922</v>
      </c>
      <c r="B39" s="481" t="s">
        <v>3923</v>
      </c>
      <c r="C39" s="482">
        <v>0</v>
      </c>
      <c r="D39" s="482">
        <v>0</v>
      </c>
      <c r="E39" s="482">
        <v>2</v>
      </c>
      <c r="F39" s="482">
        <v>2</v>
      </c>
      <c r="G39" s="527">
        <f t="shared" si="0"/>
        <v>2</v>
      </c>
      <c r="H39" s="527">
        <f t="shared" si="1"/>
        <v>2</v>
      </c>
    </row>
    <row r="40" spans="1:8">
      <c r="A40" s="480" t="s">
        <v>3924</v>
      </c>
      <c r="B40" s="481" t="s">
        <v>3925</v>
      </c>
      <c r="C40" s="482">
        <v>0</v>
      </c>
      <c r="D40" s="482">
        <v>0</v>
      </c>
      <c r="E40" s="482">
        <v>2</v>
      </c>
      <c r="F40" s="482">
        <v>2</v>
      </c>
      <c r="G40" s="527">
        <f t="shared" si="0"/>
        <v>2</v>
      </c>
      <c r="H40" s="527">
        <f t="shared" si="1"/>
        <v>2</v>
      </c>
    </row>
    <row r="41" spans="1:8">
      <c r="A41" s="480" t="s">
        <v>3811</v>
      </c>
      <c r="B41" s="481" t="s">
        <v>3812</v>
      </c>
      <c r="C41" s="482">
        <v>0</v>
      </c>
      <c r="D41" s="482">
        <v>0</v>
      </c>
      <c r="E41" s="482">
        <v>1</v>
      </c>
      <c r="F41" s="482">
        <v>1</v>
      </c>
      <c r="G41" s="527">
        <f t="shared" si="0"/>
        <v>1</v>
      </c>
      <c r="H41" s="527">
        <f t="shared" si="1"/>
        <v>1</v>
      </c>
    </row>
    <row r="42" spans="1:8">
      <c r="A42" s="480" t="s">
        <v>3926</v>
      </c>
      <c r="B42" s="481" t="s">
        <v>3927</v>
      </c>
      <c r="C42" s="482">
        <v>0</v>
      </c>
      <c r="D42" s="482">
        <v>0</v>
      </c>
      <c r="E42" s="482">
        <v>1</v>
      </c>
      <c r="F42" s="482">
        <v>1</v>
      </c>
      <c r="G42" s="527">
        <f t="shared" si="0"/>
        <v>1</v>
      </c>
      <c r="H42" s="527">
        <f t="shared" si="1"/>
        <v>1</v>
      </c>
    </row>
    <row r="43" spans="1:8">
      <c r="A43" s="480" t="s">
        <v>3928</v>
      </c>
      <c r="B43" s="481" t="s">
        <v>3929</v>
      </c>
      <c r="C43" s="482">
        <v>0</v>
      </c>
      <c r="D43" s="482">
        <v>0</v>
      </c>
      <c r="E43" s="482">
        <v>1</v>
      </c>
      <c r="F43" s="482">
        <v>1</v>
      </c>
      <c r="G43" s="527">
        <f t="shared" si="0"/>
        <v>1</v>
      </c>
      <c r="H43" s="527">
        <f t="shared" si="1"/>
        <v>1</v>
      </c>
    </row>
    <row r="44" spans="1:8">
      <c r="A44" s="480" t="s">
        <v>3930</v>
      </c>
      <c r="B44" s="481" t="s">
        <v>3931</v>
      </c>
      <c r="C44" s="482">
        <v>0</v>
      </c>
      <c r="D44" s="482">
        <v>0</v>
      </c>
      <c r="E44" s="482">
        <v>1</v>
      </c>
      <c r="F44" s="482">
        <v>1</v>
      </c>
      <c r="G44" s="527">
        <f t="shared" si="0"/>
        <v>1</v>
      </c>
      <c r="H44" s="527">
        <f t="shared" si="1"/>
        <v>1</v>
      </c>
    </row>
    <row r="45" spans="1:8">
      <c r="A45" s="480" t="s">
        <v>3932</v>
      </c>
      <c r="B45" s="481" t="s">
        <v>3933</v>
      </c>
      <c r="C45" s="482">
        <v>0</v>
      </c>
      <c r="D45" s="482">
        <v>0</v>
      </c>
      <c r="E45" s="482">
        <v>10</v>
      </c>
      <c r="F45" s="482">
        <v>10</v>
      </c>
      <c r="G45" s="527">
        <f t="shared" si="0"/>
        <v>10</v>
      </c>
      <c r="H45" s="527">
        <f t="shared" si="1"/>
        <v>10</v>
      </c>
    </row>
    <row r="46" spans="1:8">
      <c r="A46" s="480" t="s">
        <v>3936</v>
      </c>
      <c r="B46" s="481" t="s">
        <v>3937</v>
      </c>
      <c r="C46" s="482">
        <v>0</v>
      </c>
      <c r="D46" s="482">
        <v>0</v>
      </c>
      <c r="E46" s="482">
        <v>2</v>
      </c>
      <c r="F46" s="482">
        <v>2</v>
      </c>
      <c r="G46" s="527">
        <f t="shared" si="0"/>
        <v>2</v>
      </c>
      <c r="H46" s="527">
        <f t="shared" si="1"/>
        <v>2</v>
      </c>
    </row>
    <row r="47" spans="1:8">
      <c r="A47" s="558"/>
      <c r="B47" s="559"/>
      <c r="C47" s="566">
        <f>SUM(C10:C46)</f>
        <v>0</v>
      </c>
      <c r="D47" s="566">
        <f t="shared" ref="D47:H47" si="2">SUM(D10:D46)</f>
        <v>0</v>
      </c>
      <c r="E47" s="566">
        <f t="shared" si="2"/>
        <v>132</v>
      </c>
      <c r="F47" s="566">
        <f t="shared" si="2"/>
        <v>132</v>
      </c>
      <c r="G47" s="566">
        <f t="shared" si="2"/>
        <v>132</v>
      </c>
      <c r="H47" s="566">
        <f t="shared" si="2"/>
        <v>132</v>
      </c>
    </row>
    <row r="48" spans="1:8" ht="15">
      <c r="A48" s="278"/>
      <c r="B48" s="556" t="s">
        <v>1570</v>
      </c>
      <c r="C48" s="143"/>
      <c r="D48" s="143"/>
      <c r="E48" s="144"/>
      <c r="F48" s="144"/>
      <c r="G48" s="145"/>
      <c r="H48" s="144"/>
    </row>
    <row r="49" spans="1:8">
      <c r="A49" s="480" t="s">
        <v>3580</v>
      </c>
      <c r="B49" s="481" t="s">
        <v>3581</v>
      </c>
      <c r="C49" s="482">
        <v>0</v>
      </c>
      <c r="D49" s="482">
        <v>0</v>
      </c>
      <c r="E49" s="482">
        <v>2</v>
      </c>
      <c r="F49" s="482">
        <v>2</v>
      </c>
      <c r="G49" s="527">
        <f>C49+E49</f>
        <v>2</v>
      </c>
      <c r="H49" s="527">
        <f>D49+F49</f>
        <v>2</v>
      </c>
    </row>
    <row r="50" spans="1:8">
      <c r="A50" s="480" t="s">
        <v>2993</v>
      </c>
      <c r="B50" s="481" t="s">
        <v>2994</v>
      </c>
      <c r="C50" s="482">
        <v>4519</v>
      </c>
      <c r="D50" s="482">
        <v>4519</v>
      </c>
      <c r="E50" s="482">
        <v>3</v>
      </c>
      <c r="F50" s="482">
        <v>3</v>
      </c>
      <c r="G50" s="527">
        <f t="shared" ref="G50:H69" si="3">C50+E50</f>
        <v>4522</v>
      </c>
      <c r="H50" s="527">
        <f t="shared" si="3"/>
        <v>4522</v>
      </c>
    </row>
    <row r="51" spans="1:8">
      <c r="A51" s="480" t="s">
        <v>2965</v>
      </c>
      <c r="B51" s="481" t="s">
        <v>2966</v>
      </c>
      <c r="C51" s="482">
        <v>0</v>
      </c>
      <c r="D51" s="482">
        <v>0</v>
      </c>
      <c r="E51" s="482">
        <v>23</v>
      </c>
      <c r="F51" s="482">
        <v>23</v>
      </c>
      <c r="G51" s="527">
        <f t="shared" si="3"/>
        <v>23</v>
      </c>
      <c r="H51" s="527">
        <f t="shared" si="3"/>
        <v>23</v>
      </c>
    </row>
    <row r="52" spans="1:8">
      <c r="A52" s="480" t="s">
        <v>2899</v>
      </c>
      <c r="B52" s="481" t="s">
        <v>2900</v>
      </c>
      <c r="C52" s="482">
        <v>0</v>
      </c>
      <c r="D52" s="482">
        <v>0</v>
      </c>
      <c r="E52" s="482">
        <v>625</v>
      </c>
      <c r="F52" s="482">
        <v>625</v>
      </c>
      <c r="G52" s="527">
        <f t="shared" si="3"/>
        <v>625</v>
      </c>
      <c r="H52" s="527">
        <f t="shared" si="3"/>
        <v>625</v>
      </c>
    </row>
    <row r="53" spans="1:8">
      <c r="A53" s="480" t="s">
        <v>2901</v>
      </c>
      <c r="B53" s="481" t="s">
        <v>2902</v>
      </c>
      <c r="C53" s="482">
        <v>0</v>
      </c>
      <c r="D53" s="482">
        <v>0</v>
      </c>
      <c r="E53" s="482">
        <v>850</v>
      </c>
      <c r="F53" s="482">
        <v>850</v>
      </c>
      <c r="G53" s="527">
        <f t="shared" si="3"/>
        <v>850</v>
      </c>
      <c r="H53" s="527">
        <f t="shared" si="3"/>
        <v>850</v>
      </c>
    </row>
    <row r="54" spans="1:8">
      <c r="A54" s="480" t="s">
        <v>2905</v>
      </c>
      <c r="B54" s="481" t="s">
        <v>2906</v>
      </c>
      <c r="C54" s="482">
        <v>0</v>
      </c>
      <c r="D54" s="482">
        <v>0</v>
      </c>
      <c r="E54" s="482">
        <v>5</v>
      </c>
      <c r="F54" s="482">
        <v>5</v>
      </c>
      <c r="G54" s="527">
        <f t="shared" si="3"/>
        <v>5</v>
      </c>
      <c r="H54" s="527">
        <f t="shared" si="3"/>
        <v>5</v>
      </c>
    </row>
    <row r="55" spans="1:8">
      <c r="A55" s="480" t="s">
        <v>2909</v>
      </c>
      <c r="B55" s="481" t="s">
        <v>2910</v>
      </c>
      <c r="C55" s="482">
        <v>0</v>
      </c>
      <c r="D55" s="482">
        <v>0</v>
      </c>
      <c r="E55" s="482">
        <v>833</v>
      </c>
      <c r="F55" s="482">
        <v>833</v>
      </c>
      <c r="G55" s="527">
        <f t="shared" si="3"/>
        <v>833</v>
      </c>
      <c r="H55" s="527">
        <f t="shared" si="3"/>
        <v>833</v>
      </c>
    </row>
    <row r="56" spans="1:8">
      <c r="A56" s="480" t="s">
        <v>2911</v>
      </c>
      <c r="B56" s="481" t="s">
        <v>2912</v>
      </c>
      <c r="C56" s="482">
        <v>0</v>
      </c>
      <c r="D56" s="482">
        <v>0</v>
      </c>
      <c r="E56" s="482">
        <v>1015</v>
      </c>
      <c r="F56" s="482">
        <v>1015</v>
      </c>
      <c r="G56" s="527">
        <f t="shared" si="3"/>
        <v>1015</v>
      </c>
      <c r="H56" s="527">
        <f t="shared" si="3"/>
        <v>1015</v>
      </c>
    </row>
    <row r="57" spans="1:8">
      <c r="A57" s="480" t="s">
        <v>3848</v>
      </c>
      <c r="B57" s="481" t="s">
        <v>3849</v>
      </c>
      <c r="C57" s="482">
        <v>0</v>
      </c>
      <c r="D57" s="482">
        <v>0</v>
      </c>
      <c r="E57" s="482">
        <v>5</v>
      </c>
      <c r="F57" s="482">
        <v>5</v>
      </c>
      <c r="G57" s="527">
        <f t="shared" si="3"/>
        <v>5</v>
      </c>
      <c r="H57" s="527">
        <f t="shared" si="3"/>
        <v>5</v>
      </c>
    </row>
    <row r="58" spans="1:8">
      <c r="A58" s="480" t="s">
        <v>3582</v>
      </c>
      <c r="B58" s="481" t="s">
        <v>3583</v>
      </c>
      <c r="C58" s="482">
        <v>0</v>
      </c>
      <c r="D58" s="482">
        <v>0</v>
      </c>
      <c r="E58" s="482">
        <v>25</v>
      </c>
      <c r="F58" s="482">
        <v>25</v>
      </c>
      <c r="G58" s="527">
        <f t="shared" si="3"/>
        <v>25</v>
      </c>
      <c r="H58" s="527">
        <f t="shared" si="3"/>
        <v>25</v>
      </c>
    </row>
    <row r="59" spans="1:8">
      <c r="A59" s="480" t="s">
        <v>2789</v>
      </c>
      <c r="B59" s="481" t="s">
        <v>2838</v>
      </c>
      <c r="C59" s="482">
        <v>0</v>
      </c>
      <c r="D59" s="482">
        <v>0</v>
      </c>
      <c r="E59" s="482">
        <v>3</v>
      </c>
      <c r="F59" s="482">
        <v>3</v>
      </c>
      <c r="G59" s="527">
        <f t="shared" si="3"/>
        <v>3</v>
      </c>
      <c r="H59" s="527">
        <f t="shared" si="3"/>
        <v>3</v>
      </c>
    </row>
    <row r="60" spans="1:8">
      <c r="A60" s="480" t="s">
        <v>2623</v>
      </c>
      <c r="B60" s="481" t="s">
        <v>2624</v>
      </c>
      <c r="C60" s="482">
        <v>0</v>
      </c>
      <c r="D60" s="482">
        <v>0</v>
      </c>
      <c r="E60" s="482">
        <v>89</v>
      </c>
      <c r="F60" s="482">
        <v>89</v>
      </c>
      <c r="G60" s="527">
        <f t="shared" si="3"/>
        <v>89</v>
      </c>
      <c r="H60" s="527">
        <f t="shared" si="3"/>
        <v>89</v>
      </c>
    </row>
    <row r="61" spans="1:8">
      <c r="A61" s="480" t="s">
        <v>2791</v>
      </c>
      <c r="B61" s="481" t="s">
        <v>2840</v>
      </c>
      <c r="C61" s="482">
        <v>0</v>
      </c>
      <c r="D61" s="482">
        <v>0</v>
      </c>
      <c r="E61" s="482">
        <v>26</v>
      </c>
      <c r="F61" s="482">
        <v>26</v>
      </c>
      <c r="G61" s="527">
        <f t="shared" si="3"/>
        <v>26</v>
      </c>
      <c r="H61" s="527">
        <f t="shared" si="3"/>
        <v>26</v>
      </c>
    </row>
    <row r="62" spans="1:8">
      <c r="A62" s="480" t="s">
        <v>2997</v>
      </c>
      <c r="B62" s="481" t="s">
        <v>2998</v>
      </c>
      <c r="C62" s="482">
        <v>0</v>
      </c>
      <c r="D62" s="482">
        <v>0</v>
      </c>
      <c r="E62" s="482">
        <v>14</v>
      </c>
      <c r="F62" s="482">
        <v>14</v>
      </c>
      <c r="G62" s="527">
        <f t="shared" si="3"/>
        <v>14</v>
      </c>
      <c r="H62" s="527">
        <f t="shared" si="3"/>
        <v>14</v>
      </c>
    </row>
    <row r="63" spans="1:8">
      <c r="A63" s="480" t="s">
        <v>2625</v>
      </c>
      <c r="B63" s="481" t="s">
        <v>2626</v>
      </c>
      <c r="C63" s="482">
        <v>0</v>
      </c>
      <c r="D63" s="482">
        <v>0</v>
      </c>
      <c r="E63" s="482">
        <v>245</v>
      </c>
      <c r="F63" s="482">
        <v>245</v>
      </c>
      <c r="G63" s="527">
        <f t="shared" si="3"/>
        <v>245</v>
      </c>
      <c r="H63" s="527">
        <f t="shared" si="3"/>
        <v>245</v>
      </c>
    </row>
    <row r="64" spans="1:8">
      <c r="A64" s="480" t="s">
        <v>2919</v>
      </c>
      <c r="B64" s="481" t="s">
        <v>2920</v>
      </c>
      <c r="C64" s="482">
        <v>0</v>
      </c>
      <c r="D64" s="482">
        <v>0</v>
      </c>
      <c r="E64" s="482">
        <v>163</v>
      </c>
      <c r="F64" s="482">
        <v>163</v>
      </c>
      <c r="G64" s="527">
        <f t="shared" si="3"/>
        <v>163</v>
      </c>
      <c r="H64" s="527">
        <f t="shared" si="3"/>
        <v>163</v>
      </c>
    </row>
    <row r="65" spans="1:8">
      <c r="A65" s="480" t="s">
        <v>3590</v>
      </c>
      <c r="B65" s="481" t="s">
        <v>3591</v>
      </c>
      <c r="C65" s="482">
        <v>0</v>
      </c>
      <c r="D65" s="482">
        <v>0</v>
      </c>
      <c r="E65" s="482">
        <v>2</v>
      </c>
      <c r="F65" s="482">
        <v>2</v>
      </c>
      <c r="G65" s="527">
        <f t="shared" si="3"/>
        <v>2</v>
      </c>
      <c r="H65" s="527">
        <f t="shared" si="3"/>
        <v>2</v>
      </c>
    </row>
    <row r="66" spans="1:8">
      <c r="A66" s="480" t="s">
        <v>3592</v>
      </c>
      <c r="B66" s="481" t="s">
        <v>3593</v>
      </c>
      <c r="C66" s="482">
        <v>0</v>
      </c>
      <c r="D66" s="482">
        <v>0</v>
      </c>
      <c r="E66" s="482">
        <v>2</v>
      </c>
      <c r="F66" s="482">
        <v>2</v>
      </c>
      <c r="G66" s="527">
        <f t="shared" si="3"/>
        <v>2</v>
      </c>
      <c r="H66" s="527">
        <f t="shared" si="3"/>
        <v>2</v>
      </c>
    </row>
    <row r="67" spans="1:8">
      <c r="A67" s="480" t="s">
        <v>2627</v>
      </c>
      <c r="B67" s="481" t="s">
        <v>2628</v>
      </c>
      <c r="C67" s="482">
        <v>611</v>
      </c>
      <c r="D67" s="482">
        <v>611</v>
      </c>
      <c r="E67" s="482">
        <v>652</v>
      </c>
      <c r="F67" s="482">
        <v>652</v>
      </c>
      <c r="G67" s="527">
        <f t="shared" si="3"/>
        <v>1263</v>
      </c>
      <c r="H67" s="527">
        <f t="shared" si="3"/>
        <v>1263</v>
      </c>
    </row>
    <row r="68" spans="1:8">
      <c r="A68" s="480" t="s">
        <v>3466</v>
      </c>
      <c r="B68" s="481" t="s">
        <v>3467</v>
      </c>
      <c r="C68" s="482">
        <v>1</v>
      </c>
      <c r="D68" s="482">
        <v>1</v>
      </c>
      <c r="E68" s="482">
        <v>0</v>
      </c>
      <c r="F68" s="482">
        <v>0</v>
      </c>
      <c r="G68" s="527">
        <f t="shared" si="3"/>
        <v>1</v>
      </c>
      <c r="H68" s="527">
        <f t="shared" si="3"/>
        <v>1</v>
      </c>
    </row>
    <row r="69" spans="1:8">
      <c r="A69" s="480" t="s">
        <v>2921</v>
      </c>
      <c r="B69" s="481" t="s">
        <v>2922</v>
      </c>
      <c r="C69" s="482">
        <v>0</v>
      </c>
      <c r="D69" s="482">
        <v>0</v>
      </c>
      <c r="E69" s="482">
        <v>51</v>
      </c>
      <c r="F69" s="482">
        <v>51</v>
      </c>
      <c r="G69" s="527">
        <f t="shared" si="3"/>
        <v>51</v>
      </c>
      <c r="H69" s="527">
        <f t="shared" si="3"/>
        <v>51</v>
      </c>
    </row>
    <row r="70" spans="1:8">
      <c r="A70" s="480" t="s">
        <v>3850</v>
      </c>
      <c r="B70" s="481" t="s">
        <v>3851</v>
      </c>
      <c r="C70" s="482">
        <v>9</v>
      </c>
      <c r="D70" s="482">
        <v>9</v>
      </c>
      <c r="E70" s="482">
        <v>0</v>
      </c>
      <c r="F70" s="482">
        <v>0</v>
      </c>
      <c r="G70" s="527">
        <f t="shared" ref="G70:H80" si="4">C70+E70</f>
        <v>9</v>
      </c>
      <c r="H70" s="527">
        <f t="shared" si="4"/>
        <v>9</v>
      </c>
    </row>
    <row r="71" spans="1:8">
      <c r="A71" s="480" t="s">
        <v>3852</v>
      </c>
      <c r="B71" s="481" t="s">
        <v>3853</v>
      </c>
      <c r="C71" s="482">
        <v>3</v>
      </c>
      <c r="D71" s="482">
        <v>3</v>
      </c>
      <c r="E71" s="482">
        <v>0</v>
      </c>
      <c r="F71" s="482">
        <v>0</v>
      </c>
      <c r="G71" s="527">
        <f t="shared" si="4"/>
        <v>3</v>
      </c>
      <c r="H71" s="527">
        <f t="shared" si="4"/>
        <v>3</v>
      </c>
    </row>
    <row r="72" spans="1:8">
      <c r="A72" s="480" t="s">
        <v>3854</v>
      </c>
      <c r="B72" s="481" t="s">
        <v>3855</v>
      </c>
      <c r="C72" s="482">
        <v>1</v>
      </c>
      <c r="D72" s="482">
        <v>1</v>
      </c>
      <c r="E72" s="482">
        <v>0</v>
      </c>
      <c r="F72" s="482">
        <v>0</v>
      </c>
      <c r="G72" s="527">
        <f t="shared" si="4"/>
        <v>1</v>
      </c>
      <c r="H72" s="527">
        <f t="shared" si="4"/>
        <v>1</v>
      </c>
    </row>
    <row r="73" spans="1:8">
      <c r="A73" s="480" t="s">
        <v>3856</v>
      </c>
      <c r="B73" s="481" t="s">
        <v>3857</v>
      </c>
      <c r="C73" s="482">
        <v>1</v>
      </c>
      <c r="D73" s="482">
        <v>1</v>
      </c>
      <c r="E73" s="482">
        <v>0</v>
      </c>
      <c r="F73" s="482">
        <v>0</v>
      </c>
      <c r="G73" s="527">
        <f t="shared" si="4"/>
        <v>1</v>
      </c>
      <c r="H73" s="527">
        <f t="shared" si="4"/>
        <v>1</v>
      </c>
    </row>
    <row r="74" spans="1:8">
      <c r="A74" s="480" t="s">
        <v>3793</v>
      </c>
      <c r="B74" s="481" t="s">
        <v>3794</v>
      </c>
      <c r="C74" s="482">
        <v>65</v>
      </c>
      <c r="D74" s="482">
        <v>65</v>
      </c>
      <c r="E74" s="482">
        <v>0</v>
      </c>
      <c r="F74" s="482">
        <v>0</v>
      </c>
      <c r="G74" s="527">
        <f t="shared" si="4"/>
        <v>65</v>
      </c>
      <c r="H74" s="527">
        <f t="shared" si="4"/>
        <v>65</v>
      </c>
    </row>
    <row r="75" spans="1:8">
      <c r="A75" s="480" t="s">
        <v>3860</v>
      </c>
      <c r="B75" s="481" t="s">
        <v>3861</v>
      </c>
      <c r="C75" s="482">
        <v>5</v>
      </c>
      <c r="D75" s="482">
        <v>5</v>
      </c>
      <c r="E75" s="482">
        <v>0</v>
      </c>
      <c r="F75" s="482">
        <v>0</v>
      </c>
      <c r="G75" s="527">
        <f t="shared" si="4"/>
        <v>5</v>
      </c>
      <c r="H75" s="527">
        <f t="shared" si="4"/>
        <v>5</v>
      </c>
    </row>
    <row r="76" spans="1:8">
      <c r="A76" s="480" t="s">
        <v>3862</v>
      </c>
      <c r="B76" s="481" t="s">
        <v>3863</v>
      </c>
      <c r="C76" s="482">
        <v>0</v>
      </c>
      <c r="D76" s="482">
        <v>0</v>
      </c>
      <c r="E76" s="482">
        <v>1</v>
      </c>
      <c r="F76" s="482">
        <v>1</v>
      </c>
      <c r="G76" s="527">
        <f t="shared" si="4"/>
        <v>1</v>
      </c>
      <c r="H76" s="527">
        <f t="shared" si="4"/>
        <v>1</v>
      </c>
    </row>
    <row r="77" spans="1:8">
      <c r="A77" s="480" t="s">
        <v>3797</v>
      </c>
      <c r="B77" s="481" t="s">
        <v>3798</v>
      </c>
      <c r="C77" s="482">
        <v>271</v>
      </c>
      <c r="D77" s="482">
        <v>271</v>
      </c>
      <c r="E77" s="482">
        <v>0</v>
      </c>
      <c r="F77" s="482">
        <v>0</v>
      </c>
      <c r="G77" s="527">
        <f t="shared" si="4"/>
        <v>271</v>
      </c>
      <c r="H77" s="527">
        <f t="shared" si="4"/>
        <v>271</v>
      </c>
    </row>
    <row r="78" spans="1:8">
      <c r="A78" s="480" t="s">
        <v>3868</v>
      </c>
      <c r="B78" s="481" t="s">
        <v>3869</v>
      </c>
      <c r="C78" s="482">
        <v>2</v>
      </c>
      <c r="D78" s="482">
        <v>2</v>
      </c>
      <c r="E78" s="482">
        <v>0</v>
      </c>
      <c r="F78" s="482">
        <v>0</v>
      </c>
      <c r="G78" s="527">
        <f t="shared" si="4"/>
        <v>2</v>
      </c>
      <c r="H78" s="527">
        <f t="shared" si="4"/>
        <v>2</v>
      </c>
    </row>
    <row r="79" spans="1:8">
      <c r="A79" s="480" t="s">
        <v>3872</v>
      </c>
      <c r="B79" s="481" t="s">
        <v>3873</v>
      </c>
      <c r="C79" s="482">
        <v>2</v>
      </c>
      <c r="D79" s="482">
        <v>2</v>
      </c>
      <c r="E79" s="482">
        <v>0</v>
      </c>
      <c r="F79" s="482">
        <v>0</v>
      </c>
      <c r="G79" s="527">
        <f t="shared" si="4"/>
        <v>2</v>
      </c>
      <c r="H79" s="527">
        <f t="shared" si="4"/>
        <v>2</v>
      </c>
    </row>
    <row r="80" spans="1:8">
      <c r="A80" s="480" t="s">
        <v>3874</v>
      </c>
      <c r="B80" s="481" t="s">
        <v>3875</v>
      </c>
      <c r="C80" s="482">
        <v>1</v>
      </c>
      <c r="D80" s="482">
        <v>1</v>
      </c>
      <c r="E80" s="482">
        <v>0</v>
      </c>
      <c r="F80" s="482">
        <v>0</v>
      </c>
      <c r="G80" s="527">
        <f t="shared" si="4"/>
        <v>1</v>
      </c>
      <c r="H80" s="527">
        <f t="shared" si="4"/>
        <v>1</v>
      </c>
    </row>
    <row r="81" spans="1:8">
      <c r="A81" s="480" t="s">
        <v>3882</v>
      </c>
      <c r="B81" s="481" t="s">
        <v>3883</v>
      </c>
      <c r="C81" s="482">
        <v>0</v>
      </c>
      <c r="D81" s="482">
        <v>0</v>
      </c>
      <c r="E81" s="482">
        <v>1</v>
      </c>
      <c r="F81" s="482">
        <v>1</v>
      </c>
      <c r="G81" s="527">
        <f t="shared" ref="G81:H120" si="5">C81+E81</f>
        <v>1</v>
      </c>
      <c r="H81" s="527">
        <f t="shared" si="5"/>
        <v>1</v>
      </c>
    </row>
    <row r="82" spans="1:8">
      <c r="A82" s="480" t="s">
        <v>3888</v>
      </c>
      <c r="B82" s="481" t="s">
        <v>3889</v>
      </c>
      <c r="C82" s="482">
        <v>64</v>
      </c>
      <c r="D82" s="482">
        <v>64</v>
      </c>
      <c r="E82" s="482">
        <v>0</v>
      </c>
      <c r="F82" s="482">
        <v>0</v>
      </c>
      <c r="G82" s="527">
        <f t="shared" si="5"/>
        <v>64</v>
      </c>
      <c r="H82" s="527">
        <f t="shared" si="5"/>
        <v>64</v>
      </c>
    </row>
    <row r="83" spans="1:8">
      <c r="A83" s="480" t="s">
        <v>3890</v>
      </c>
      <c r="B83" s="481" t="s">
        <v>3891</v>
      </c>
      <c r="C83" s="482">
        <v>3</v>
      </c>
      <c r="D83" s="482">
        <v>3</v>
      </c>
      <c r="E83" s="482">
        <v>0</v>
      </c>
      <c r="F83" s="482">
        <v>0</v>
      </c>
      <c r="G83" s="527">
        <f t="shared" si="5"/>
        <v>3</v>
      </c>
      <c r="H83" s="527">
        <f t="shared" si="5"/>
        <v>3</v>
      </c>
    </row>
    <row r="84" spans="1:8">
      <c r="A84" s="480" t="s">
        <v>3900</v>
      </c>
      <c r="B84" s="481" t="s">
        <v>3901</v>
      </c>
      <c r="C84" s="482">
        <v>9</v>
      </c>
      <c r="D84" s="482">
        <v>9</v>
      </c>
      <c r="E84" s="482">
        <v>0</v>
      </c>
      <c r="F84" s="482">
        <v>0</v>
      </c>
      <c r="G84" s="527">
        <f t="shared" si="5"/>
        <v>9</v>
      </c>
      <c r="H84" s="527">
        <f t="shared" si="5"/>
        <v>9</v>
      </c>
    </row>
    <row r="85" spans="1:8">
      <c r="A85" s="480" t="s">
        <v>3902</v>
      </c>
      <c r="B85" s="481" t="s">
        <v>3903</v>
      </c>
      <c r="C85" s="482">
        <v>5</v>
      </c>
      <c r="D85" s="482">
        <v>5</v>
      </c>
      <c r="E85" s="482">
        <v>0</v>
      </c>
      <c r="F85" s="482">
        <v>0</v>
      </c>
      <c r="G85" s="527">
        <f t="shared" si="5"/>
        <v>5</v>
      </c>
      <c r="H85" s="527">
        <f t="shared" si="5"/>
        <v>5</v>
      </c>
    </row>
    <row r="86" spans="1:8">
      <c r="A86" s="480" t="s">
        <v>3906</v>
      </c>
      <c r="B86" s="481" t="s">
        <v>3907</v>
      </c>
      <c r="C86" s="481">
        <v>94</v>
      </c>
      <c r="D86" s="481">
        <v>94</v>
      </c>
      <c r="E86" s="482">
        <v>6</v>
      </c>
      <c r="F86" s="482">
        <v>6</v>
      </c>
      <c r="G86" s="527">
        <f t="shared" si="5"/>
        <v>100</v>
      </c>
      <c r="H86" s="527">
        <f t="shared" si="5"/>
        <v>100</v>
      </c>
    </row>
    <row r="87" spans="1:8">
      <c r="A87" s="480" t="s">
        <v>3908</v>
      </c>
      <c r="B87" s="481" t="s">
        <v>3909</v>
      </c>
      <c r="C87" s="482">
        <v>20</v>
      </c>
      <c r="D87" s="482">
        <v>20</v>
      </c>
      <c r="E87" s="482">
        <v>1</v>
      </c>
      <c r="F87" s="482">
        <v>1</v>
      </c>
      <c r="G87" s="527">
        <f t="shared" si="5"/>
        <v>21</v>
      </c>
      <c r="H87" s="527">
        <f t="shared" si="5"/>
        <v>21</v>
      </c>
    </row>
    <row r="88" spans="1:8">
      <c r="A88" s="480" t="s">
        <v>3801</v>
      </c>
      <c r="B88" s="481" t="s">
        <v>3802</v>
      </c>
      <c r="C88" s="482">
        <v>58</v>
      </c>
      <c r="D88" s="482">
        <v>58</v>
      </c>
      <c r="E88" s="482">
        <v>0</v>
      </c>
      <c r="F88" s="482">
        <v>0</v>
      </c>
      <c r="G88" s="527">
        <f t="shared" si="5"/>
        <v>58</v>
      </c>
      <c r="H88" s="527">
        <f t="shared" si="5"/>
        <v>58</v>
      </c>
    </row>
    <row r="89" spans="1:8">
      <c r="A89" s="480" t="s">
        <v>3918</v>
      </c>
      <c r="B89" s="481" t="s">
        <v>3919</v>
      </c>
      <c r="C89" s="482">
        <v>4</v>
      </c>
      <c r="D89" s="482">
        <v>4</v>
      </c>
      <c r="E89" s="482">
        <v>0</v>
      </c>
      <c r="F89" s="482">
        <v>0</v>
      </c>
      <c r="G89" s="527">
        <f t="shared" si="5"/>
        <v>4</v>
      </c>
      <c r="H89" s="527">
        <f t="shared" si="5"/>
        <v>4</v>
      </c>
    </row>
    <row r="90" spans="1:8">
      <c r="A90" s="480" t="s">
        <v>3805</v>
      </c>
      <c r="B90" s="481" t="s">
        <v>3806</v>
      </c>
      <c r="C90" s="482">
        <v>1</v>
      </c>
      <c r="D90" s="482">
        <v>1</v>
      </c>
      <c r="E90" s="482">
        <v>0</v>
      </c>
      <c r="F90" s="482">
        <v>0</v>
      </c>
      <c r="G90" s="527">
        <f t="shared" si="5"/>
        <v>1</v>
      </c>
      <c r="H90" s="527">
        <f t="shared" si="5"/>
        <v>1</v>
      </c>
    </row>
    <row r="91" spans="1:8">
      <c r="A91" s="480" t="s">
        <v>3813</v>
      </c>
      <c r="B91" s="481" t="s">
        <v>3814</v>
      </c>
      <c r="C91" s="482">
        <v>380</v>
      </c>
      <c r="D91" s="482">
        <v>380</v>
      </c>
      <c r="E91" s="482">
        <v>3</v>
      </c>
      <c r="F91" s="482">
        <v>3</v>
      </c>
      <c r="G91" s="527">
        <f t="shared" si="5"/>
        <v>383</v>
      </c>
      <c r="H91" s="527">
        <f t="shared" si="5"/>
        <v>383</v>
      </c>
    </row>
    <row r="92" spans="1:8">
      <c r="A92" s="480" t="s">
        <v>3934</v>
      </c>
      <c r="B92" s="481" t="s">
        <v>3935</v>
      </c>
      <c r="C92" s="482">
        <v>1</v>
      </c>
      <c r="D92" s="482">
        <v>1</v>
      </c>
      <c r="E92" s="482">
        <v>1</v>
      </c>
      <c r="F92" s="482">
        <v>1</v>
      </c>
      <c r="G92" s="527">
        <f t="shared" si="5"/>
        <v>2</v>
      </c>
      <c r="H92" s="527">
        <f t="shared" si="5"/>
        <v>2</v>
      </c>
    </row>
    <row r="93" spans="1:8">
      <c r="A93" s="480" t="s">
        <v>3938</v>
      </c>
      <c r="B93" s="481" t="s">
        <v>3939</v>
      </c>
      <c r="C93" s="482">
        <v>5</v>
      </c>
      <c r="D93" s="482">
        <v>5</v>
      </c>
      <c r="E93" s="482">
        <v>0</v>
      </c>
      <c r="F93" s="482">
        <v>0</v>
      </c>
      <c r="G93" s="527">
        <f t="shared" si="5"/>
        <v>5</v>
      </c>
      <c r="H93" s="527">
        <f t="shared" si="5"/>
        <v>5</v>
      </c>
    </row>
    <row r="94" spans="1:8">
      <c r="A94" s="480" t="s">
        <v>3940</v>
      </c>
      <c r="B94" s="481" t="s">
        <v>3941</v>
      </c>
      <c r="C94" s="482">
        <v>36</v>
      </c>
      <c r="D94" s="482">
        <v>36</v>
      </c>
      <c r="E94" s="482">
        <v>0</v>
      </c>
      <c r="F94" s="482">
        <v>0</v>
      </c>
      <c r="G94" s="527">
        <f t="shared" si="5"/>
        <v>36</v>
      </c>
      <c r="H94" s="527">
        <f t="shared" si="5"/>
        <v>36</v>
      </c>
    </row>
    <row r="95" spans="1:8">
      <c r="A95" s="480" t="s">
        <v>2923</v>
      </c>
      <c r="B95" s="481" t="s">
        <v>2924</v>
      </c>
      <c r="C95" s="482">
        <v>0</v>
      </c>
      <c r="D95" s="482">
        <v>0</v>
      </c>
      <c r="E95" s="482">
        <v>39</v>
      </c>
      <c r="F95" s="482">
        <v>39</v>
      </c>
      <c r="G95" s="527">
        <f t="shared" si="5"/>
        <v>39</v>
      </c>
      <c r="H95" s="527">
        <f t="shared" si="5"/>
        <v>39</v>
      </c>
    </row>
    <row r="96" spans="1:8">
      <c r="A96" s="480" t="s">
        <v>3821</v>
      </c>
      <c r="B96" s="481" t="s">
        <v>3822</v>
      </c>
      <c r="C96" s="482">
        <v>0</v>
      </c>
      <c r="D96" s="482">
        <v>0</v>
      </c>
      <c r="E96" s="482">
        <v>4</v>
      </c>
      <c r="F96" s="482">
        <v>4</v>
      </c>
      <c r="G96" s="527">
        <f t="shared" si="5"/>
        <v>4</v>
      </c>
      <c r="H96" s="527">
        <f t="shared" si="5"/>
        <v>4</v>
      </c>
    </row>
    <row r="97" spans="1:8">
      <c r="A97" s="480" t="s">
        <v>3823</v>
      </c>
      <c r="B97" s="481" t="s">
        <v>3824</v>
      </c>
      <c r="C97" s="482">
        <v>4</v>
      </c>
      <c r="D97" s="482">
        <v>4</v>
      </c>
      <c r="E97" s="482">
        <v>0</v>
      </c>
      <c r="F97" s="482">
        <v>0</v>
      </c>
      <c r="G97" s="527">
        <f t="shared" si="5"/>
        <v>4</v>
      </c>
      <c r="H97" s="527">
        <f t="shared" si="5"/>
        <v>4</v>
      </c>
    </row>
    <row r="98" spans="1:8">
      <c r="A98" s="480" t="s">
        <v>3048</v>
      </c>
      <c r="B98" s="481" t="s">
        <v>3049</v>
      </c>
      <c r="C98" s="482">
        <v>3</v>
      </c>
      <c r="D98" s="482">
        <v>3</v>
      </c>
      <c r="E98" s="482">
        <v>0</v>
      </c>
      <c r="F98" s="482">
        <v>0</v>
      </c>
      <c r="G98" s="527">
        <f t="shared" si="5"/>
        <v>3</v>
      </c>
      <c r="H98" s="527">
        <f t="shared" si="5"/>
        <v>3</v>
      </c>
    </row>
    <row r="99" spans="1:8">
      <c r="A99" s="480" t="s">
        <v>2804</v>
      </c>
      <c r="B99" s="481" t="s">
        <v>2853</v>
      </c>
      <c r="C99" s="482">
        <v>0</v>
      </c>
      <c r="D99" s="482">
        <v>0</v>
      </c>
      <c r="E99" s="482">
        <v>4</v>
      </c>
      <c r="F99" s="482">
        <v>4</v>
      </c>
      <c r="G99" s="527">
        <f t="shared" si="5"/>
        <v>4</v>
      </c>
      <c r="H99" s="527">
        <f t="shared" si="5"/>
        <v>4</v>
      </c>
    </row>
    <row r="100" spans="1:8">
      <c r="A100" s="480" t="s">
        <v>3432</v>
      </c>
      <c r="B100" s="481" t="s">
        <v>3433</v>
      </c>
      <c r="C100" s="482">
        <v>0</v>
      </c>
      <c r="D100" s="482">
        <v>0</v>
      </c>
      <c r="E100" s="482">
        <v>1</v>
      </c>
      <c r="F100" s="482">
        <v>1</v>
      </c>
      <c r="G100" s="527">
        <f t="shared" si="5"/>
        <v>1</v>
      </c>
      <c r="H100" s="527">
        <f t="shared" si="5"/>
        <v>1</v>
      </c>
    </row>
    <row r="101" spans="1:8">
      <c r="A101" s="480" t="s">
        <v>3136</v>
      </c>
      <c r="B101" s="481" t="s">
        <v>3137</v>
      </c>
      <c r="C101" s="482">
        <v>0</v>
      </c>
      <c r="D101" s="482">
        <v>0</v>
      </c>
      <c r="E101" s="482">
        <v>3</v>
      </c>
      <c r="F101" s="482">
        <v>3</v>
      </c>
      <c r="G101" s="527">
        <f t="shared" si="5"/>
        <v>3</v>
      </c>
      <c r="H101" s="527">
        <f t="shared" si="5"/>
        <v>3</v>
      </c>
    </row>
    <row r="102" spans="1:8">
      <c r="A102" s="480" t="s">
        <v>2927</v>
      </c>
      <c r="B102" s="481" t="s">
        <v>2928</v>
      </c>
      <c r="C102" s="482">
        <v>0</v>
      </c>
      <c r="D102" s="482">
        <v>0</v>
      </c>
      <c r="E102" s="482">
        <v>54</v>
      </c>
      <c r="F102" s="482">
        <v>54</v>
      </c>
      <c r="G102" s="527">
        <f t="shared" si="5"/>
        <v>54</v>
      </c>
      <c r="H102" s="527">
        <f t="shared" si="5"/>
        <v>54</v>
      </c>
    </row>
    <row r="103" spans="1:8">
      <c r="A103" s="480" t="s">
        <v>2933</v>
      </c>
      <c r="B103" s="481" t="s">
        <v>2934</v>
      </c>
      <c r="C103" s="482">
        <v>0</v>
      </c>
      <c r="D103" s="482">
        <v>0</v>
      </c>
      <c r="E103" s="482">
        <v>25</v>
      </c>
      <c r="F103" s="482">
        <v>25</v>
      </c>
      <c r="G103" s="527">
        <f t="shared" si="5"/>
        <v>25</v>
      </c>
      <c r="H103" s="527">
        <f t="shared" si="5"/>
        <v>25</v>
      </c>
    </row>
    <row r="104" spans="1:8">
      <c r="A104" s="480" t="s">
        <v>2935</v>
      </c>
      <c r="B104" s="481" t="s">
        <v>2936</v>
      </c>
      <c r="C104" s="482">
        <v>0</v>
      </c>
      <c r="D104" s="482">
        <v>0</v>
      </c>
      <c r="E104" s="482">
        <v>863</v>
      </c>
      <c r="F104" s="482">
        <v>863</v>
      </c>
      <c r="G104" s="527">
        <f t="shared" si="5"/>
        <v>863</v>
      </c>
      <c r="H104" s="527">
        <f t="shared" si="5"/>
        <v>863</v>
      </c>
    </row>
    <row r="105" spans="1:8">
      <c r="A105" s="480" t="s">
        <v>2939</v>
      </c>
      <c r="B105" s="481" t="s">
        <v>2940</v>
      </c>
      <c r="C105" s="482">
        <v>0</v>
      </c>
      <c r="D105" s="482">
        <v>0</v>
      </c>
      <c r="E105" s="482">
        <v>21</v>
      </c>
      <c r="F105" s="482">
        <v>21</v>
      </c>
      <c r="G105" s="527">
        <f t="shared" si="5"/>
        <v>21</v>
      </c>
      <c r="H105" s="527">
        <f t="shared" si="5"/>
        <v>21</v>
      </c>
    </row>
    <row r="106" spans="1:8">
      <c r="A106" s="480" t="s">
        <v>2945</v>
      </c>
      <c r="B106" s="481" t="s">
        <v>2946</v>
      </c>
      <c r="C106" s="482">
        <v>0</v>
      </c>
      <c r="D106" s="482">
        <v>0</v>
      </c>
      <c r="E106" s="482">
        <v>772</v>
      </c>
      <c r="F106" s="482">
        <v>772</v>
      </c>
      <c r="G106" s="527">
        <f t="shared" si="5"/>
        <v>772</v>
      </c>
      <c r="H106" s="527">
        <f t="shared" si="5"/>
        <v>772</v>
      </c>
    </row>
    <row r="107" spans="1:8">
      <c r="A107" s="480" t="s">
        <v>2949</v>
      </c>
      <c r="B107" s="481" t="s">
        <v>2950</v>
      </c>
      <c r="C107" s="482">
        <v>0</v>
      </c>
      <c r="D107" s="482">
        <v>0</v>
      </c>
      <c r="E107" s="482">
        <v>979</v>
      </c>
      <c r="F107" s="482">
        <v>979</v>
      </c>
      <c r="G107" s="527">
        <f t="shared" si="5"/>
        <v>979</v>
      </c>
      <c r="H107" s="527">
        <f t="shared" si="5"/>
        <v>979</v>
      </c>
    </row>
    <row r="108" spans="1:8">
      <c r="A108" s="480" t="s">
        <v>2953</v>
      </c>
      <c r="B108" s="481" t="s">
        <v>2954</v>
      </c>
      <c r="C108" s="482">
        <v>0</v>
      </c>
      <c r="D108" s="482">
        <v>0</v>
      </c>
      <c r="E108" s="482">
        <v>160</v>
      </c>
      <c r="F108" s="482">
        <v>160</v>
      </c>
      <c r="G108" s="527">
        <f t="shared" si="5"/>
        <v>160</v>
      </c>
      <c r="H108" s="527">
        <f t="shared" si="5"/>
        <v>160</v>
      </c>
    </row>
    <row r="109" spans="1:8">
      <c r="A109" s="480" t="s">
        <v>3829</v>
      </c>
      <c r="B109" s="481" t="s">
        <v>3830</v>
      </c>
      <c r="C109" s="482">
        <v>0</v>
      </c>
      <c r="D109" s="482">
        <v>0</v>
      </c>
      <c r="E109" s="482">
        <v>52</v>
      </c>
      <c r="F109" s="482">
        <v>52</v>
      </c>
      <c r="G109" s="527">
        <f t="shared" si="5"/>
        <v>52</v>
      </c>
      <c r="H109" s="527">
        <f t="shared" si="5"/>
        <v>52</v>
      </c>
    </row>
    <row r="110" spans="1:8">
      <c r="A110" s="480" t="s">
        <v>2828</v>
      </c>
      <c r="B110" s="481" t="s">
        <v>2877</v>
      </c>
      <c r="C110" s="482">
        <v>0</v>
      </c>
      <c r="D110" s="482">
        <v>0</v>
      </c>
      <c r="E110" s="482">
        <v>1100</v>
      </c>
      <c r="F110" s="482">
        <v>1100</v>
      </c>
      <c r="G110" s="527">
        <f t="shared" si="5"/>
        <v>1100</v>
      </c>
      <c r="H110" s="527">
        <f t="shared" si="5"/>
        <v>1100</v>
      </c>
    </row>
    <row r="111" spans="1:8">
      <c r="A111" s="480" t="s">
        <v>3831</v>
      </c>
      <c r="B111" s="481" t="s">
        <v>3832</v>
      </c>
      <c r="C111" s="482">
        <v>0</v>
      </c>
      <c r="D111" s="482">
        <v>0</v>
      </c>
      <c r="E111" s="482">
        <v>43</v>
      </c>
      <c r="F111" s="482">
        <v>43</v>
      </c>
      <c r="G111" s="527">
        <f t="shared" si="5"/>
        <v>43</v>
      </c>
      <c r="H111" s="527">
        <f t="shared" si="5"/>
        <v>43</v>
      </c>
    </row>
    <row r="112" spans="1:8">
      <c r="A112" s="480" t="s">
        <v>2979</v>
      </c>
      <c r="B112" s="481" t="s">
        <v>2980</v>
      </c>
      <c r="C112" s="482">
        <v>0</v>
      </c>
      <c r="D112" s="482">
        <v>0</v>
      </c>
      <c r="E112" s="482">
        <v>24</v>
      </c>
      <c r="F112" s="482">
        <v>24</v>
      </c>
      <c r="G112" s="527">
        <f t="shared" si="5"/>
        <v>24</v>
      </c>
      <c r="H112" s="527">
        <f t="shared" si="5"/>
        <v>24</v>
      </c>
    </row>
    <row r="113" spans="1:8">
      <c r="A113" s="480" t="s">
        <v>2981</v>
      </c>
      <c r="B113" s="481" t="s">
        <v>2982</v>
      </c>
      <c r="C113" s="482">
        <v>1</v>
      </c>
      <c r="D113" s="482">
        <v>1</v>
      </c>
      <c r="E113" s="482">
        <v>195</v>
      </c>
      <c r="F113" s="482">
        <v>195</v>
      </c>
      <c r="G113" s="527">
        <f t="shared" si="5"/>
        <v>196</v>
      </c>
      <c r="H113" s="527">
        <f t="shared" si="5"/>
        <v>196</v>
      </c>
    </row>
    <row r="114" spans="1:8">
      <c r="A114" s="480" t="s">
        <v>2832</v>
      </c>
      <c r="B114" s="481" t="s">
        <v>2881</v>
      </c>
      <c r="C114" s="482">
        <v>2</v>
      </c>
      <c r="D114" s="482">
        <v>2</v>
      </c>
      <c r="E114" s="482">
        <v>0</v>
      </c>
      <c r="F114" s="482">
        <v>0</v>
      </c>
      <c r="G114" s="527">
        <f t="shared" si="5"/>
        <v>2</v>
      </c>
      <c r="H114" s="527">
        <f t="shared" si="5"/>
        <v>2</v>
      </c>
    </row>
    <row r="115" spans="1:8">
      <c r="A115" s="480" t="s">
        <v>3039</v>
      </c>
      <c r="B115" s="481" t="s">
        <v>3040</v>
      </c>
      <c r="C115" s="482">
        <v>0</v>
      </c>
      <c r="D115" s="482">
        <v>0</v>
      </c>
      <c r="E115" s="482">
        <v>16</v>
      </c>
      <c r="F115" s="482">
        <v>16</v>
      </c>
      <c r="G115" s="527">
        <f t="shared" si="5"/>
        <v>16</v>
      </c>
      <c r="H115" s="527">
        <f t="shared" si="5"/>
        <v>16</v>
      </c>
    </row>
    <row r="116" spans="1:8">
      <c r="A116" s="480" t="s">
        <v>2834</v>
      </c>
      <c r="B116" s="481" t="s">
        <v>2883</v>
      </c>
      <c r="C116" s="482">
        <v>0</v>
      </c>
      <c r="D116" s="482">
        <v>0</v>
      </c>
      <c r="E116" s="482">
        <v>180</v>
      </c>
      <c r="F116" s="482">
        <v>180</v>
      </c>
      <c r="G116" s="527">
        <f t="shared" si="5"/>
        <v>180</v>
      </c>
      <c r="H116" s="527">
        <f t="shared" si="5"/>
        <v>180</v>
      </c>
    </row>
    <row r="117" spans="1:8">
      <c r="A117" s="480" t="s">
        <v>2836</v>
      </c>
      <c r="B117" s="481" t="s">
        <v>2885</v>
      </c>
      <c r="C117" s="482">
        <v>0</v>
      </c>
      <c r="D117" s="482">
        <v>0</v>
      </c>
      <c r="E117" s="482">
        <v>210</v>
      </c>
      <c r="F117" s="482">
        <v>210</v>
      </c>
      <c r="G117" s="527">
        <f t="shared" si="5"/>
        <v>210</v>
      </c>
      <c r="H117" s="527">
        <f t="shared" si="5"/>
        <v>210</v>
      </c>
    </row>
    <row r="118" spans="1:8">
      <c r="A118" s="480" t="s">
        <v>2785</v>
      </c>
      <c r="B118" s="481" t="s">
        <v>2786</v>
      </c>
      <c r="C118" s="482">
        <v>2</v>
      </c>
      <c r="D118" s="482">
        <v>2</v>
      </c>
      <c r="E118" s="482">
        <v>1198</v>
      </c>
      <c r="F118" s="482">
        <v>1198</v>
      </c>
      <c r="G118" s="527">
        <f t="shared" si="5"/>
        <v>1200</v>
      </c>
      <c r="H118" s="527">
        <f t="shared" si="5"/>
        <v>1200</v>
      </c>
    </row>
    <row r="119" spans="1:8">
      <c r="A119" s="480" t="s">
        <v>2963</v>
      </c>
      <c r="B119" s="481" t="s">
        <v>2964</v>
      </c>
      <c r="C119" s="482">
        <v>0</v>
      </c>
      <c r="D119" s="482">
        <v>0</v>
      </c>
      <c r="E119" s="482">
        <v>616</v>
      </c>
      <c r="F119" s="482">
        <v>616</v>
      </c>
      <c r="G119" s="527">
        <f t="shared" si="5"/>
        <v>616</v>
      </c>
      <c r="H119" s="527">
        <f t="shared" si="5"/>
        <v>616</v>
      </c>
    </row>
    <row r="120" spans="1:8">
      <c r="A120" s="480" t="s">
        <v>3041</v>
      </c>
      <c r="B120" s="481" t="s">
        <v>3042</v>
      </c>
      <c r="C120" s="482">
        <v>0</v>
      </c>
      <c r="D120" s="482">
        <v>0</v>
      </c>
      <c r="E120" s="482">
        <v>34</v>
      </c>
      <c r="F120" s="482">
        <v>34</v>
      </c>
      <c r="G120" s="527">
        <f t="shared" si="5"/>
        <v>34</v>
      </c>
      <c r="H120" s="527">
        <f t="shared" si="5"/>
        <v>34</v>
      </c>
    </row>
    <row r="121" spans="1:8">
      <c r="A121" s="480" t="s">
        <v>2987</v>
      </c>
      <c r="B121" s="481" t="s">
        <v>2988</v>
      </c>
      <c r="C121" s="482">
        <v>0</v>
      </c>
      <c r="D121" s="482">
        <v>0</v>
      </c>
      <c r="E121" s="482">
        <v>14</v>
      </c>
      <c r="F121" s="482">
        <v>14</v>
      </c>
      <c r="G121" s="527">
        <f t="shared" ref="G121:H123" si="6">C121+E121</f>
        <v>14</v>
      </c>
      <c r="H121" s="527">
        <f t="shared" si="6"/>
        <v>14</v>
      </c>
    </row>
    <row r="122" spans="1:8">
      <c r="A122" s="480" t="s">
        <v>2837</v>
      </c>
      <c r="B122" s="481" t="s">
        <v>2886</v>
      </c>
      <c r="C122" s="482">
        <v>0</v>
      </c>
      <c r="D122" s="482">
        <v>0</v>
      </c>
      <c r="E122" s="482">
        <v>488</v>
      </c>
      <c r="F122" s="482">
        <v>488</v>
      </c>
      <c r="G122" s="527">
        <f t="shared" si="6"/>
        <v>488</v>
      </c>
      <c r="H122" s="527">
        <f t="shared" si="6"/>
        <v>488</v>
      </c>
    </row>
    <row r="123" spans="1:8">
      <c r="A123" s="505"/>
      <c r="B123" s="505"/>
      <c r="C123" s="540">
        <f>SUM(C49:C122)</f>
        <v>6183</v>
      </c>
      <c r="D123" s="540">
        <f>SUM(D49:D122)</f>
        <v>6183</v>
      </c>
      <c r="E123" s="540">
        <f t="shared" ref="E123:F123" si="7">SUM(E49:E122)</f>
        <v>11741</v>
      </c>
      <c r="F123" s="540">
        <f t="shared" si="7"/>
        <v>11741</v>
      </c>
      <c r="G123" s="529">
        <f t="shared" si="6"/>
        <v>17924</v>
      </c>
      <c r="H123" s="529">
        <f t="shared" si="6"/>
        <v>17924</v>
      </c>
    </row>
  </sheetData>
  <mergeCells count="5"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71"/>
  <sheetViews>
    <sheetView topLeftCell="A19" workbookViewId="0">
      <selection activeCell="K39" sqref="K39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 ht="9" customHeight="1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1558</v>
      </c>
      <c r="D5" s="218"/>
      <c r="E5" s="218"/>
      <c r="F5" s="218"/>
      <c r="G5" s="220"/>
      <c r="H5" s="105"/>
    </row>
    <row r="6" spans="1:8" ht="9.75" customHeight="1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0.5" customHeight="1" thickTop="1">
      <c r="A9" s="558"/>
      <c r="B9" s="561" t="s">
        <v>238</v>
      </c>
      <c r="C9" s="560"/>
      <c r="D9" s="560"/>
      <c r="E9" s="560"/>
      <c r="F9" s="560"/>
      <c r="G9" s="293"/>
      <c r="H9" s="560"/>
    </row>
    <row r="10" spans="1:8" ht="11.25" customHeight="1">
      <c r="A10" s="480" t="s">
        <v>3203</v>
      </c>
      <c r="B10" s="481" t="s">
        <v>3204</v>
      </c>
      <c r="C10" s="482">
        <v>0</v>
      </c>
      <c r="D10" s="482">
        <v>0</v>
      </c>
      <c r="E10" s="482">
        <v>1</v>
      </c>
      <c r="F10" s="482">
        <v>1</v>
      </c>
      <c r="G10" s="527">
        <f t="shared" ref="G10:G33" si="0">C10+E10</f>
        <v>1</v>
      </c>
      <c r="H10" s="527">
        <f t="shared" ref="H10:H33" si="1">D10+F10</f>
        <v>1</v>
      </c>
    </row>
    <row r="11" spans="1:8" ht="11.25" customHeight="1">
      <c r="A11" s="480" t="s">
        <v>3692</v>
      </c>
      <c r="B11" s="481" t="s">
        <v>3693</v>
      </c>
      <c r="C11" s="482">
        <v>0</v>
      </c>
      <c r="D11" s="482">
        <v>0</v>
      </c>
      <c r="E11" s="482">
        <v>2</v>
      </c>
      <c r="F11" s="482">
        <v>2</v>
      </c>
      <c r="G11" s="527">
        <f t="shared" si="0"/>
        <v>2</v>
      </c>
      <c r="H11" s="527">
        <f t="shared" si="1"/>
        <v>2</v>
      </c>
    </row>
    <row r="12" spans="1:8" ht="11.25" customHeight="1">
      <c r="A12" s="480" t="s">
        <v>3694</v>
      </c>
      <c r="B12" s="481" t="s">
        <v>3695</v>
      </c>
      <c r="C12" s="482">
        <v>0</v>
      </c>
      <c r="D12" s="482">
        <v>0</v>
      </c>
      <c r="E12" s="482">
        <v>1</v>
      </c>
      <c r="F12" s="482">
        <v>1</v>
      </c>
      <c r="G12" s="527">
        <f t="shared" si="0"/>
        <v>1</v>
      </c>
      <c r="H12" s="527">
        <f t="shared" si="1"/>
        <v>1</v>
      </c>
    </row>
    <row r="13" spans="1:8" ht="11.25" customHeight="1">
      <c r="A13" s="480" t="s">
        <v>3942</v>
      </c>
      <c r="B13" s="481" t="s">
        <v>3943</v>
      </c>
      <c r="C13" s="482">
        <v>0</v>
      </c>
      <c r="D13" s="482">
        <v>0</v>
      </c>
      <c r="E13" s="482">
        <v>4</v>
      </c>
      <c r="F13" s="482">
        <v>4</v>
      </c>
      <c r="G13" s="527">
        <f t="shared" si="0"/>
        <v>4</v>
      </c>
      <c r="H13" s="527">
        <f t="shared" si="1"/>
        <v>4</v>
      </c>
    </row>
    <row r="14" spans="1:8" ht="11.25" customHeight="1">
      <c r="A14" s="480" t="s">
        <v>3944</v>
      </c>
      <c r="B14" s="481" t="s">
        <v>3945</v>
      </c>
      <c r="C14" s="482">
        <v>0</v>
      </c>
      <c r="D14" s="482">
        <v>0</v>
      </c>
      <c r="E14" s="482">
        <v>3</v>
      </c>
      <c r="F14" s="482">
        <v>3</v>
      </c>
      <c r="G14" s="527">
        <f t="shared" si="0"/>
        <v>3</v>
      </c>
      <c r="H14" s="527">
        <f t="shared" si="1"/>
        <v>3</v>
      </c>
    </row>
    <row r="15" spans="1:8" ht="11.25" customHeight="1">
      <c r="A15" s="480" t="s">
        <v>3696</v>
      </c>
      <c r="B15" s="481" t="s">
        <v>3697</v>
      </c>
      <c r="C15" s="482">
        <v>0</v>
      </c>
      <c r="D15" s="482">
        <v>0</v>
      </c>
      <c r="E15" s="482">
        <v>3</v>
      </c>
      <c r="F15" s="482">
        <v>3</v>
      </c>
      <c r="G15" s="527">
        <f t="shared" si="0"/>
        <v>3</v>
      </c>
      <c r="H15" s="527">
        <f t="shared" si="1"/>
        <v>3</v>
      </c>
    </row>
    <row r="16" spans="1:8" ht="11.25" customHeight="1">
      <c r="A16" s="480" t="s">
        <v>3946</v>
      </c>
      <c r="B16" s="481" t="s">
        <v>3947</v>
      </c>
      <c r="C16" s="482">
        <v>0</v>
      </c>
      <c r="D16" s="482">
        <v>0</v>
      </c>
      <c r="E16" s="482">
        <v>1</v>
      </c>
      <c r="F16" s="482">
        <v>1</v>
      </c>
      <c r="G16" s="527">
        <f t="shared" si="0"/>
        <v>1</v>
      </c>
      <c r="H16" s="527">
        <f t="shared" si="1"/>
        <v>1</v>
      </c>
    </row>
    <row r="17" spans="1:8" ht="11.25" customHeight="1">
      <c r="A17" s="480" t="s">
        <v>3948</v>
      </c>
      <c r="B17" s="481" t="s">
        <v>3949</v>
      </c>
      <c r="C17" s="482">
        <v>0</v>
      </c>
      <c r="D17" s="482">
        <v>0</v>
      </c>
      <c r="E17" s="482">
        <v>1</v>
      </c>
      <c r="F17" s="482">
        <v>1</v>
      </c>
      <c r="G17" s="527">
        <f t="shared" si="0"/>
        <v>1</v>
      </c>
      <c r="H17" s="527">
        <f t="shared" si="1"/>
        <v>1</v>
      </c>
    </row>
    <row r="18" spans="1:8" ht="11.25" customHeight="1">
      <c r="A18" s="480" t="s">
        <v>3950</v>
      </c>
      <c r="B18" s="481" t="s">
        <v>3951</v>
      </c>
      <c r="C18" s="482">
        <v>0</v>
      </c>
      <c r="D18" s="482">
        <v>0</v>
      </c>
      <c r="E18" s="482">
        <v>1</v>
      </c>
      <c r="F18" s="482">
        <v>1</v>
      </c>
      <c r="G18" s="527">
        <f t="shared" si="0"/>
        <v>1</v>
      </c>
      <c r="H18" s="527">
        <f t="shared" si="1"/>
        <v>1</v>
      </c>
    </row>
    <row r="19" spans="1:8" ht="11.25" customHeight="1">
      <c r="A19" s="480" t="s">
        <v>3952</v>
      </c>
      <c r="B19" s="481" t="s">
        <v>3953</v>
      </c>
      <c r="C19" s="482">
        <v>0</v>
      </c>
      <c r="D19" s="482">
        <v>0</v>
      </c>
      <c r="E19" s="482">
        <v>7</v>
      </c>
      <c r="F19" s="482">
        <v>7</v>
      </c>
      <c r="G19" s="527">
        <f t="shared" si="0"/>
        <v>7</v>
      </c>
      <c r="H19" s="527">
        <f t="shared" si="1"/>
        <v>7</v>
      </c>
    </row>
    <row r="20" spans="1:8" ht="11.25" customHeight="1">
      <c r="A20" s="480" t="s">
        <v>3769</v>
      </c>
      <c r="B20" s="481" t="s">
        <v>3770</v>
      </c>
      <c r="C20" s="482">
        <v>0</v>
      </c>
      <c r="D20" s="482">
        <v>0</v>
      </c>
      <c r="E20" s="482">
        <v>10</v>
      </c>
      <c r="F20" s="482">
        <v>10</v>
      </c>
      <c r="G20" s="527">
        <f t="shared" si="0"/>
        <v>10</v>
      </c>
      <c r="H20" s="527">
        <f t="shared" si="1"/>
        <v>10</v>
      </c>
    </row>
    <row r="21" spans="1:8" ht="11.25" customHeight="1">
      <c r="A21" s="480" t="s">
        <v>3956</v>
      </c>
      <c r="B21" s="481" t="s">
        <v>3957</v>
      </c>
      <c r="C21" s="482">
        <v>0</v>
      </c>
      <c r="D21" s="482">
        <v>0</v>
      </c>
      <c r="E21" s="482">
        <v>1</v>
      </c>
      <c r="F21" s="482">
        <v>1</v>
      </c>
      <c r="G21" s="527">
        <f t="shared" si="0"/>
        <v>1</v>
      </c>
      <c r="H21" s="527">
        <f t="shared" si="1"/>
        <v>1</v>
      </c>
    </row>
    <row r="22" spans="1:8" ht="11.25" customHeight="1">
      <c r="A22" s="480" t="s">
        <v>3958</v>
      </c>
      <c r="B22" s="481" t="s">
        <v>3959</v>
      </c>
      <c r="C22" s="482">
        <v>0</v>
      </c>
      <c r="D22" s="482">
        <v>0</v>
      </c>
      <c r="E22" s="482">
        <v>1</v>
      </c>
      <c r="F22" s="482">
        <v>1</v>
      </c>
      <c r="G22" s="527">
        <f t="shared" si="0"/>
        <v>1</v>
      </c>
      <c r="H22" s="527">
        <f t="shared" si="1"/>
        <v>1</v>
      </c>
    </row>
    <row r="23" spans="1:8" ht="11.25" customHeight="1">
      <c r="A23" s="480" t="s">
        <v>3773</v>
      </c>
      <c r="B23" s="481" t="s">
        <v>3774</v>
      </c>
      <c r="C23" s="482">
        <v>0</v>
      </c>
      <c r="D23" s="482">
        <v>0</v>
      </c>
      <c r="E23" s="482">
        <v>12</v>
      </c>
      <c r="F23" s="482">
        <v>12</v>
      </c>
      <c r="G23" s="527">
        <f t="shared" si="0"/>
        <v>12</v>
      </c>
      <c r="H23" s="527">
        <f t="shared" si="1"/>
        <v>12</v>
      </c>
    </row>
    <row r="24" spans="1:8" ht="11.25" customHeight="1">
      <c r="A24" s="480" t="s">
        <v>3960</v>
      </c>
      <c r="B24" s="481" t="s">
        <v>3961</v>
      </c>
      <c r="C24" s="482">
        <v>0</v>
      </c>
      <c r="D24" s="482">
        <v>0</v>
      </c>
      <c r="E24" s="482">
        <v>3</v>
      </c>
      <c r="F24" s="482">
        <v>3</v>
      </c>
      <c r="G24" s="527">
        <f t="shared" si="0"/>
        <v>3</v>
      </c>
      <c r="H24" s="527">
        <f t="shared" si="1"/>
        <v>3</v>
      </c>
    </row>
    <row r="25" spans="1:8" ht="11.25" customHeight="1">
      <c r="A25" s="480" t="s">
        <v>3962</v>
      </c>
      <c r="B25" s="481" t="s">
        <v>3963</v>
      </c>
      <c r="C25" s="482">
        <v>0</v>
      </c>
      <c r="D25" s="482">
        <v>0</v>
      </c>
      <c r="E25" s="482">
        <v>1</v>
      </c>
      <c r="F25" s="482">
        <v>1</v>
      </c>
      <c r="G25" s="527">
        <f t="shared" si="0"/>
        <v>1</v>
      </c>
      <c r="H25" s="527">
        <f t="shared" si="1"/>
        <v>1</v>
      </c>
    </row>
    <row r="26" spans="1:8" ht="11.25" customHeight="1">
      <c r="A26" s="480" t="s">
        <v>3775</v>
      </c>
      <c r="B26" s="481" t="s">
        <v>3776</v>
      </c>
      <c r="C26" s="482">
        <v>0</v>
      </c>
      <c r="D26" s="482">
        <v>0</v>
      </c>
      <c r="E26" s="482">
        <v>27</v>
      </c>
      <c r="F26" s="482">
        <v>27</v>
      </c>
      <c r="G26" s="527">
        <f t="shared" si="0"/>
        <v>27</v>
      </c>
      <c r="H26" s="527">
        <f t="shared" si="1"/>
        <v>27</v>
      </c>
    </row>
    <row r="27" spans="1:8" ht="11.25" customHeight="1">
      <c r="A27" s="480" t="s">
        <v>3966</v>
      </c>
      <c r="B27" s="481" t="s">
        <v>3967</v>
      </c>
      <c r="C27" s="482">
        <v>0</v>
      </c>
      <c r="D27" s="482">
        <v>0</v>
      </c>
      <c r="E27" s="482">
        <v>1</v>
      </c>
      <c r="F27" s="482">
        <v>1</v>
      </c>
      <c r="G27" s="527">
        <f t="shared" si="0"/>
        <v>1</v>
      </c>
      <c r="H27" s="527">
        <f t="shared" si="1"/>
        <v>1</v>
      </c>
    </row>
    <row r="28" spans="1:8" ht="11.25" customHeight="1">
      <c r="A28" s="480" t="s">
        <v>3779</v>
      </c>
      <c r="B28" s="481" t="s">
        <v>3780</v>
      </c>
      <c r="C28" s="482">
        <v>0</v>
      </c>
      <c r="D28" s="482">
        <v>0</v>
      </c>
      <c r="E28" s="482">
        <v>3</v>
      </c>
      <c r="F28" s="482">
        <v>3</v>
      </c>
      <c r="G28" s="527">
        <f t="shared" si="0"/>
        <v>3</v>
      </c>
      <c r="H28" s="527">
        <f t="shared" si="1"/>
        <v>3</v>
      </c>
    </row>
    <row r="29" spans="1:8" ht="11.25" customHeight="1">
      <c r="A29" s="480" t="s">
        <v>3970</v>
      </c>
      <c r="B29" s="481" t="s">
        <v>3971</v>
      </c>
      <c r="C29" s="482">
        <v>0</v>
      </c>
      <c r="D29" s="482">
        <v>0</v>
      </c>
      <c r="E29" s="482">
        <v>1</v>
      </c>
      <c r="F29" s="482">
        <v>1</v>
      </c>
      <c r="G29" s="527">
        <f t="shared" si="0"/>
        <v>1</v>
      </c>
      <c r="H29" s="527">
        <f t="shared" si="1"/>
        <v>1</v>
      </c>
    </row>
    <row r="30" spans="1:8" ht="11.25" customHeight="1">
      <c r="A30" s="480" t="s">
        <v>3781</v>
      </c>
      <c r="B30" s="481" t="s">
        <v>3782</v>
      </c>
      <c r="C30" s="482">
        <v>0</v>
      </c>
      <c r="D30" s="482">
        <v>0</v>
      </c>
      <c r="E30" s="482">
        <v>1</v>
      </c>
      <c r="F30" s="482">
        <v>1</v>
      </c>
      <c r="G30" s="527">
        <f t="shared" si="0"/>
        <v>1</v>
      </c>
      <c r="H30" s="527">
        <f t="shared" si="1"/>
        <v>1</v>
      </c>
    </row>
    <row r="31" spans="1:8" ht="11.25" customHeight="1">
      <c r="A31" s="480" t="s">
        <v>3972</v>
      </c>
      <c r="B31" s="481" t="s">
        <v>3973</v>
      </c>
      <c r="C31" s="482">
        <v>0</v>
      </c>
      <c r="D31" s="482">
        <v>0</v>
      </c>
      <c r="E31" s="482">
        <v>1</v>
      </c>
      <c r="F31" s="482">
        <v>1</v>
      </c>
      <c r="G31" s="527">
        <f t="shared" si="0"/>
        <v>1</v>
      </c>
      <c r="H31" s="527">
        <f t="shared" si="1"/>
        <v>1</v>
      </c>
    </row>
    <row r="32" spans="1:8" ht="11.25" customHeight="1">
      <c r="A32" s="480" t="s">
        <v>3819</v>
      </c>
      <c r="B32" s="481" t="s">
        <v>3820</v>
      </c>
      <c r="C32" s="482">
        <v>0</v>
      </c>
      <c r="D32" s="482">
        <v>0</v>
      </c>
      <c r="E32" s="482">
        <v>1</v>
      </c>
      <c r="F32" s="482">
        <v>1</v>
      </c>
      <c r="G32" s="527">
        <f t="shared" si="0"/>
        <v>1</v>
      </c>
      <c r="H32" s="527">
        <f t="shared" si="1"/>
        <v>1</v>
      </c>
    </row>
    <row r="33" spans="1:8" ht="11.25" customHeight="1">
      <c r="A33" s="480" t="s">
        <v>2804</v>
      </c>
      <c r="B33" s="481" t="s">
        <v>2853</v>
      </c>
      <c r="C33" s="482">
        <v>0</v>
      </c>
      <c r="D33" s="482">
        <v>0</v>
      </c>
      <c r="E33" s="482">
        <v>5</v>
      </c>
      <c r="F33" s="482">
        <v>5</v>
      </c>
      <c r="G33" s="527">
        <f t="shared" si="0"/>
        <v>5</v>
      </c>
      <c r="H33" s="527">
        <f t="shared" si="1"/>
        <v>5</v>
      </c>
    </row>
    <row r="34" spans="1:8" ht="10.5" customHeight="1">
      <c r="A34" s="558"/>
      <c r="B34" s="561"/>
      <c r="C34" s="566">
        <f>SUM(C10:C33)</f>
        <v>0</v>
      </c>
      <c r="D34" s="566">
        <f t="shared" ref="D34:H34" si="2">SUM(D10:D33)</f>
        <v>0</v>
      </c>
      <c r="E34" s="566">
        <f t="shared" si="2"/>
        <v>92</v>
      </c>
      <c r="F34" s="566">
        <f t="shared" si="2"/>
        <v>92</v>
      </c>
      <c r="G34" s="566">
        <f t="shared" si="2"/>
        <v>92</v>
      </c>
      <c r="H34" s="566">
        <f t="shared" si="2"/>
        <v>92</v>
      </c>
    </row>
    <row r="35" spans="1:8" ht="12" customHeight="1">
      <c r="A35" s="278"/>
      <c r="B35" s="556" t="s">
        <v>1570</v>
      </c>
      <c r="C35" s="143"/>
      <c r="D35" s="143"/>
      <c r="E35" s="144"/>
      <c r="F35" s="144"/>
      <c r="G35" s="145"/>
      <c r="H35" s="144"/>
    </row>
    <row r="36" spans="1:8" ht="11.25" customHeight="1">
      <c r="A36" s="480" t="s">
        <v>2993</v>
      </c>
      <c r="B36" s="481" t="s">
        <v>2994</v>
      </c>
      <c r="C36" s="482">
        <v>92</v>
      </c>
      <c r="D36" s="482">
        <v>92</v>
      </c>
      <c r="E36" s="482">
        <v>0</v>
      </c>
      <c r="F36" s="482">
        <v>0</v>
      </c>
      <c r="G36" s="527">
        <f>C36+E36</f>
        <v>92</v>
      </c>
      <c r="H36" s="527">
        <f>D36+F36</f>
        <v>92</v>
      </c>
    </row>
    <row r="37" spans="1:8" ht="11.25" customHeight="1">
      <c r="A37" s="480" t="s">
        <v>2899</v>
      </c>
      <c r="B37" s="481" t="s">
        <v>2900</v>
      </c>
      <c r="C37" s="482">
        <v>0</v>
      </c>
      <c r="D37" s="482">
        <v>0</v>
      </c>
      <c r="E37" s="482">
        <v>18</v>
      </c>
      <c r="F37" s="482">
        <v>18</v>
      </c>
      <c r="G37" s="527">
        <f t="shared" ref="G37:H48" si="3">C37+E37</f>
        <v>18</v>
      </c>
      <c r="H37" s="527">
        <f t="shared" si="3"/>
        <v>18</v>
      </c>
    </row>
    <row r="38" spans="1:8" ht="11.25" customHeight="1">
      <c r="A38" s="480" t="s">
        <v>2901</v>
      </c>
      <c r="B38" s="481" t="s">
        <v>2902</v>
      </c>
      <c r="C38" s="482">
        <v>0</v>
      </c>
      <c r="D38" s="482">
        <v>0</v>
      </c>
      <c r="E38" s="482">
        <v>18</v>
      </c>
      <c r="F38" s="482">
        <v>18</v>
      </c>
      <c r="G38" s="527">
        <f t="shared" si="3"/>
        <v>18</v>
      </c>
      <c r="H38" s="527">
        <f t="shared" si="3"/>
        <v>18</v>
      </c>
    </row>
    <row r="39" spans="1:8" ht="11.25" customHeight="1">
      <c r="A39" s="480" t="s">
        <v>2909</v>
      </c>
      <c r="B39" s="481" t="s">
        <v>2910</v>
      </c>
      <c r="C39" s="482">
        <v>0</v>
      </c>
      <c r="D39" s="482">
        <v>0</v>
      </c>
      <c r="E39" s="482">
        <v>18</v>
      </c>
      <c r="F39" s="482">
        <v>18</v>
      </c>
      <c r="G39" s="527">
        <f t="shared" si="3"/>
        <v>18</v>
      </c>
      <c r="H39" s="527">
        <f t="shared" si="3"/>
        <v>18</v>
      </c>
    </row>
    <row r="40" spans="1:8" ht="11.25" customHeight="1">
      <c r="A40" s="480" t="s">
        <v>2911</v>
      </c>
      <c r="B40" s="481" t="s">
        <v>2912</v>
      </c>
      <c r="C40" s="482">
        <v>0</v>
      </c>
      <c r="D40" s="482">
        <v>0</v>
      </c>
      <c r="E40" s="482">
        <v>18</v>
      </c>
      <c r="F40" s="482">
        <v>18</v>
      </c>
      <c r="G40" s="527">
        <f t="shared" si="3"/>
        <v>18</v>
      </c>
      <c r="H40" s="527">
        <f t="shared" si="3"/>
        <v>18</v>
      </c>
    </row>
    <row r="41" spans="1:8" ht="11.25" customHeight="1">
      <c r="A41" s="480" t="s">
        <v>3848</v>
      </c>
      <c r="B41" s="481" t="s">
        <v>3849</v>
      </c>
      <c r="C41" s="482">
        <v>0</v>
      </c>
      <c r="D41" s="482">
        <v>0</v>
      </c>
      <c r="E41" s="482">
        <v>24</v>
      </c>
      <c r="F41" s="482">
        <v>24</v>
      </c>
      <c r="G41" s="527">
        <f t="shared" si="3"/>
        <v>24</v>
      </c>
      <c r="H41" s="527">
        <f t="shared" si="3"/>
        <v>24</v>
      </c>
    </row>
    <row r="42" spans="1:8" ht="11.25" customHeight="1">
      <c r="A42" s="480" t="s">
        <v>2623</v>
      </c>
      <c r="B42" s="481" t="s">
        <v>2624</v>
      </c>
      <c r="C42" s="482">
        <v>0</v>
      </c>
      <c r="D42" s="482">
        <v>0</v>
      </c>
      <c r="E42" s="482">
        <v>38</v>
      </c>
      <c r="F42" s="482">
        <v>38</v>
      </c>
      <c r="G42" s="527">
        <f t="shared" si="3"/>
        <v>38</v>
      </c>
      <c r="H42" s="527">
        <f t="shared" si="3"/>
        <v>38</v>
      </c>
    </row>
    <row r="43" spans="1:8" ht="11.25" customHeight="1">
      <c r="A43" s="480" t="s">
        <v>2791</v>
      </c>
      <c r="B43" s="481" t="s">
        <v>2840</v>
      </c>
      <c r="C43" s="482">
        <v>0</v>
      </c>
      <c r="D43" s="482">
        <v>0</v>
      </c>
      <c r="E43" s="482">
        <v>13</v>
      </c>
      <c r="F43" s="482">
        <v>13</v>
      </c>
      <c r="G43" s="527">
        <f t="shared" si="3"/>
        <v>13</v>
      </c>
      <c r="H43" s="527">
        <f t="shared" si="3"/>
        <v>13</v>
      </c>
    </row>
    <row r="44" spans="1:8" ht="11.25" customHeight="1">
      <c r="A44" s="480" t="s">
        <v>2997</v>
      </c>
      <c r="B44" s="481" t="s">
        <v>2998</v>
      </c>
      <c r="C44" s="482">
        <v>0</v>
      </c>
      <c r="D44" s="482">
        <v>0</v>
      </c>
      <c r="E44" s="482">
        <v>2</v>
      </c>
      <c r="F44" s="482">
        <v>2</v>
      </c>
      <c r="G44" s="527">
        <f t="shared" si="3"/>
        <v>2</v>
      </c>
      <c r="H44" s="527">
        <f t="shared" si="3"/>
        <v>2</v>
      </c>
    </row>
    <row r="45" spans="1:8" ht="11.25" customHeight="1">
      <c r="A45" s="480" t="s">
        <v>2625</v>
      </c>
      <c r="B45" s="481" t="s">
        <v>2626</v>
      </c>
      <c r="C45" s="482">
        <v>1</v>
      </c>
      <c r="D45" s="482">
        <v>1</v>
      </c>
      <c r="E45" s="482">
        <v>84</v>
      </c>
      <c r="F45" s="482">
        <v>84</v>
      </c>
      <c r="G45" s="527">
        <f t="shared" si="3"/>
        <v>85</v>
      </c>
      <c r="H45" s="527">
        <f t="shared" si="3"/>
        <v>85</v>
      </c>
    </row>
    <row r="46" spans="1:8" ht="11.25" customHeight="1">
      <c r="A46" s="480" t="s">
        <v>2627</v>
      </c>
      <c r="B46" s="481" t="s">
        <v>2628</v>
      </c>
      <c r="C46" s="482">
        <v>11</v>
      </c>
      <c r="D46" s="482">
        <v>11</v>
      </c>
      <c r="E46" s="482">
        <v>35</v>
      </c>
      <c r="F46" s="482">
        <v>35</v>
      </c>
      <c r="G46" s="527">
        <f t="shared" si="3"/>
        <v>46</v>
      </c>
      <c r="H46" s="527">
        <f t="shared" si="3"/>
        <v>46</v>
      </c>
    </row>
    <row r="47" spans="1:8" ht="11.25" customHeight="1">
      <c r="A47" s="480" t="s">
        <v>2921</v>
      </c>
      <c r="B47" s="481" t="s">
        <v>2922</v>
      </c>
      <c r="C47" s="482">
        <v>190</v>
      </c>
      <c r="D47" s="482">
        <v>190</v>
      </c>
      <c r="E47" s="482">
        <v>7</v>
      </c>
      <c r="F47" s="482">
        <v>7</v>
      </c>
      <c r="G47" s="527">
        <f t="shared" si="3"/>
        <v>197</v>
      </c>
      <c r="H47" s="527">
        <f t="shared" si="3"/>
        <v>197</v>
      </c>
    </row>
    <row r="48" spans="1:8" ht="11.25" customHeight="1">
      <c r="A48" s="480" t="s">
        <v>3954</v>
      </c>
      <c r="B48" s="481" t="s">
        <v>3955</v>
      </c>
      <c r="C48" s="482">
        <v>26</v>
      </c>
      <c r="D48" s="482">
        <v>26</v>
      </c>
      <c r="E48" s="482">
        <v>4</v>
      </c>
      <c r="F48" s="482">
        <v>4</v>
      </c>
      <c r="G48" s="527">
        <f t="shared" si="3"/>
        <v>30</v>
      </c>
      <c r="H48" s="527">
        <f t="shared" si="3"/>
        <v>30</v>
      </c>
    </row>
    <row r="49" spans="1:8" ht="11.25" customHeight="1">
      <c r="A49" s="480" t="s">
        <v>3964</v>
      </c>
      <c r="B49" s="481" t="s">
        <v>3965</v>
      </c>
      <c r="C49" s="482">
        <v>1</v>
      </c>
      <c r="D49" s="482">
        <v>1</v>
      </c>
      <c r="E49" s="482">
        <v>0</v>
      </c>
      <c r="F49" s="482">
        <v>0</v>
      </c>
      <c r="G49" s="527">
        <f t="shared" ref="G49:H56" si="4">C49+E49</f>
        <v>1</v>
      </c>
      <c r="H49" s="527">
        <f t="shared" si="4"/>
        <v>1</v>
      </c>
    </row>
    <row r="50" spans="1:8" ht="11.25" customHeight="1">
      <c r="A50" s="480" t="s">
        <v>3968</v>
      </c>
      <c r="B50" s="481" t="s">
        <v>3969</v>
      </c>
      <c r="C50" s="482">
        <v>49</v>
      </c>
      <c r="D50" s="482">
        <v>49</v>
      </c>
      <c r="E50" s="482">
        <v>0</v>
      </c>
      <c r="F50" s="482">
        <v>0</v>
      </c>
      <c r="G50" s="527">
        <f t="shared" si="4"/>
        <v>49</v>
      </c>
      <c r="H50" s="527">
        <f t="shared" si="4"/>
        <v>49</v>
      </c>
    </row>
    <row r="51" spans="1:8" ht="11.25" customHeight="1">
      <c r="A51" s="480" t="s">
        <v>2572</v>
      </c>
      <c r="B51" s="481" t="s">
        <v>2573</v>
      </c>
      <c r="C51" s="482">
        <v>242</v>
      </c>
      <c r="D51" s="482">
        <v>242</v>
      </c>
      <c r="E51" s="482">
        <v>0</v>
      </c>
      <c r="F51" s="482">
        <v>0</v>
      </c>
      <c r="G51" s="527">
        <f t="shared" si="4"/>
        <v>242</v>
      </c>
      <c r="H51" s="527">
        <f t="shared" si="4"/>
        <v>242</v>
      </c>
    </row>
    <row r="52" spans="1:8" ht="11.25" customHeight="1">
      <c r="A52" s="480" t="s">
        <v>2574</v>
      </c>
      <c r="B52" s="481" t="s">
        <v>2575</v>
      </c>
      <c r="C52" s="482">
        <v>2</v>
      </c>
      <c r="D52" s="482">
        <v>2</v>
      </c>
      <c r="E52" s="482">
        <v>0</v>
      </c>
      <c r="F52" s="482">
        <v>0</v>
      </c>
      <c r="G52" s="527">
        <f t="shared" si="4"/>
        <v>2</v>
      </c>
      <c r="H52" s="527">
        <f t="shared" si="4"/>
        <v>2</v>
      </c>
    </row>
    <row r="53" spans="1:8" ht="11.25" customHeight="1">
      <c r="A53" s="480" t="s">
        <v>2579</v>
      </c>
      <c r="B53" s="481" t="s">
        <v>2580</v>
      </c>
      <c r="C53" s="482">
        <v>1</v>
      </c>
      <c r="D53" s="482">
        <v>1</v>
      </c>
      <c r="E53" s="482">
        <v>0</v>
      </c>
      <c r="F53" s="482">
        <v>0</v>
      </c>
      <c r="G53" s="527">
        <f t="shared" si="4"/>
        <v>1</v>
      </c>
      <c r="H53" s="527">
        <f t="shared" si="4"/>
        <v>1</v>
      </c>
    </row>
    <row r="54" spans="1:8" ht="11.25" customHeight="1">
      <c r="A54" s="480" t="s">
        <v>3974</v>
      </c>
      <c r="B54" s="481" t="s">
        <v>3975</v>
      </c>
      <c r="C54" s="482">
        <v>7</v>
      </c>
      <c r="D54" s="482">
        <v>7</v>
      </c>
      <c r="E54" s="482">
        <v>0</v>
      </c>
      <c r="F54" s="482">
        <v>0</v>
      </c>
      <c r="G54" s="527">
        <f t="shared" si="4"/>
        <v>7</v>
      </c>
      <c r="H54" s="527">
        <f t="shared" si="4"/>
        <v>7</v>
      </c>
    </row>
    <row r="55" spans="1:8" ht="11.25" customHeight="1">
      <c r="A55" s="480" t="s">
        <v>2927</v>
      </c>
      <c r="B55" s="481" t="s">
        <v>2928</v>
      </c>
      <c r="C55" s="482">
        <v>0</v>
      </c>
      <c r="D55" s="482">
        <v>0</v>
      </c>
      <c r="E55" s="482">
        <v>27</v>
      </c>
      <c r="F55" s="482">
        <v>27</v>
      </c>
      <c r="G55" s="527">
        <f t="shared" si="4"/>
        <v>27</v>
      </c>
      <c r="H55" s="527">
        <f t="shared" si="4"/>
        <v>27</v>
      </c>
    </row>
    <row r="56" spans="1:8" ht="11.25" customHeight="1">
      <c r="A56" s="480" t="s">
        <v>2935</v>
      </c>
      <c r="B56" s="481" t="s">
        <v>2936</v>
      </c>
      <c r="C56" s="482">
        <v>0</v>
      </c>
      <c r="D56" s="482">
        <v>0</v>
      </c>
      <c r="E56" s="482">
        <v>18</v>
      </c>
      <c r="F56" s="482">
        <v>18</v>
      </c>
      <c r="G56" s="527">
        <f t="shared" si="4"/>
        <v>18</v>
      </c>
      <c r="H56" s="527">
        <f t="shared" si="4"/>
        <v>18</v>
      </c>
    </row>
    <row r="57" spans="1:8" ht="11.25" customHeight="1">
      <c r="A57" s="480" t="s">
        <v>2945</v>
      </c>
      <c r="B57" s="481" t="s">
        <v>2946</v>
      </c>
      <c r="C57" s="482">
        <v>0</v>
      </c>
      <c r="D57" s="482">
        <v>0</v>
      </c>
      <c r="E57" s="482">
        <v>18</v>
      </c>
      <c r="F57" s="482">
        <v>18</v>
      </c>
      <c r="G57" s="527">
        <f t="shared" ref="G57:H71" si="5">C57+E57</f>
        <v>18</v>
      </c>
      <c r="H57" s="527">
        <f t="shared" si="5"/>
        <v>18</v>
      </c>
    </row>
    <row r="58" spans="1:8" ht="11.25" customHeight="1">
      <c r="A58" s="480" t="s">
        <v>2949</v>
      </c>
      <c r="B58" s="481" t="s">
        <v>2950</v>
      </c>
      <c r="C58" s="482">
        <v>0</v>
      </c>
      <c r="D58" s="482">
        <v>0</v>
      </c>
      <c r="E58" s="482">
        <v>18</v>
      </c>
      <c r="F58" s="482">
        <v>18</v>
      </c>
      <c r="G58" s="527">
        <f t="shared" si="5"/>
        <v>18</v>
      </c>
      <c r="H58" s="527">
        <f t="shared" si="5"/>
        <v>18</v>
      </c>
    </row>
    <row r="59" spans="1:8" ht="11.25" customHeight="1">
      <c r="A59" s="480" t="s">
        <v>2828</v>
      </c>
      <c r="B59" s="481" t="s">
        <v>2877</v>
      </c>
      <c r="C59" s="482">
        <v>0</v>
      </c>
      <c r="D59" s="482">
        <v>0</v>
      </c>
      <c r="E59" s="482">
        <v>44</v>
      </c>
      <c r="F59" s="482">
        <v>44</v>
      </c>
      <c r="G59" s="527">
        <f t="shared" si="5"/>
        <v>44</v>
      </c>
      <c r="H59" s="527">
        <f t="shared" si="5"/>
        <v>44</v>
      </c>
    </row>
    <row r="60" spans="1:8" ht="11.25" customHeight="1">
      <c r="A60" s="480" t="s">
        <v>3033</v>
      </c>
      <c r="B60" s="481" t="s">
        <v>3034</v>
      </c>
      <c r="C60" s="482">
        <v>0</v>
      </c>
      <c r="D60" s="482">
        <v>0</v>
      </c>
      <c r="E60" s="482">
        <v>27</v>
      </c>
      <c r="F60" s="482">
        <v>27</v>
      </c>
      <c r="G60" s="527">
        <f t="shared" si="5"/>
        <v>27</v>
      </c>
      <c r="H60" s="527">
        <f t="shared" si="5"/>
        <v>27</v>
      </c>
    </row>
    <row r="61" spans="1:8" ht="11.25" customHeight="1">
      <c r="A61" s="480" t="s">
        <v>2979</v>
      </c>
      <c r="B61" s="481" t="s">
        <v>2980</v>
      </c>
      <c r="C61" s="482">
        <v>0</v>
      </c>
      <c r="D61" s="482">
        <v>0</v>
      </c>
      <c r="E61" s="482">
        <v>1</v>
      </c>
      <c r="F61" s="482">
        <v>1</v>
      </c>
      <c r="G61" s="527">
        <f t="shared" si="5"/>
        <v>1</v>
      </c>
      <c r="H61" s="527">
        <f t="shared" si="5"/>
        <v>1</v>
      </c>
    </row>
    <row r="62" spans="1:8" ht="11.25" customHeight="1">
      <c r="A62" s="480" t="s">
        <v>2829</v>
      </c>
      <c r="B62" s="481" t="s">
        <v>2878</v>
      </c>
      <c r="C62" s="482">
        <v>1</v>
      </c>
      <c r="D62" s="482">
        <v>1</v>
      </c>
      <c r="E62" s="482">
        <v>0</v>
      </c>
      <c r="F62" s="482">
        <v>0</v>
      </c>
      <c r="G62" s="527">
        <f t="shared" si="5"/>
        <v>1</v>
      </c>
      <c r="H62" s="527">
        <f t="shared" si="5"/>
        <v>1</v>
      </c>
    </row>
    <row r="63" spans="1:8" ht="11.25" customHeight="1">
      <c r="A63" s="480" t="s">
        <v>2981</v>
      </c>
      <c r="B63" s="481" t="s">
        <v>2982</v>
      </c>
      <c r="C63" s="482">
        <v>0</v>
      </c>
      <c r="D63" s="482">
        <v>0</v>
      </c>
      <c r="E63" s="482">
        <v>9</v>
      </c>
      <c r="F63" s="482">
        <v>9</v>
      </c>
      <c r="G63" s="527">
        <f t="shared" si="5"/>
        <v>9</v>
      </c>
      <c r="H63" s="527">
        <f t="shared" si="5"/>
        <v>9</v>
      </c>
    </row>
    <row r="64" spans="1:8" ht="11.25" customHeight="1">
      <c r="A64" s="480" t="s">
        <v>2834</v>
      </c>
      <c r="B64" s="481" t="s">
        <v>2883</v>
      </c>
      <c r="C64" s="482">
        <v>0</v>
      </c>
      <c r="D64" s="482">
        <v>0</v>
      </c>
      <c r="E64" s="482">
        <v>56</v>
      </c>
      <c r="F64" s="482">
        <v>56</v>
      </c>
      <c r="G64" s="527">
        <f t="shared" si="5"/>
        <v>56</v>
      </c>
      <c r="H64" s="527">
        <f t="shared" si="5"/>
        <v>56</v>
      </c>
    </row>
    <row r="65" spans="1:8" ht="11.25" customHeight="1">
      <c r="A65" s="480" t="s">
        <v>2836</v>
      </c>
      <c r="B65" s="481" t="s">
        <v>2885</v>
      </c>
      <c r="C65" s="482">
        <v>0</v>
      </c>
      <c r="D65" s="482">
        <v>0</v>
      </c>
      <c r="E65" s="482">
        <v>101</v>
      </c>
      <c r="F65" s="482">
        <v>101</v>
      </c>
      <c r="G65" s="527">
        <f t="shared" si="5"/>
        <v>101</v>
      </c>
      <c r="H65" s="527">
        <f t="shared" si="5"/>
        <v>101</v>
      </c>
    </row>
    <row r="66" spans="1:8" ht="11.25" customHeight="1">
      <c r="A66" s="480" t="s">
        <v>2785</v>
      </c>
      <c r="B66" s="481" t="s">
        <v>2786</v>
      </c>
      <c r="C66" s="482">
        <v>0</v>
      </c>
      <c r="D66" s="482">
        <v>0</v>
      </c>
      <c r="E66" s="482">
        <v>411</v>
      </c>
      <c r="F66" s="482">
        <v>411</v>
      </c>
      <c r="G66" s="527">
        <f t="shared" si="5"/>
        <v>411</v>
      </c>
      <c r="H66" s="527">
        <f t="shared" si="5"/>
        <v>411</v>
      </c>
    </row>
    <row r="67" spans="1:8" ht="11.25" customHeight="1">
      <c r="A67" s="480" t="s">
        <v>2963</v>
      </c>
      <c r="B67" s="481" t="s">
        <v>2964</v>
      </c>
      <c r="C67" s="482">
        <v>0</v>
      </c>
      <c r="D67" s="482">
        <v>0</v>
      </c>
      <c r="E67" s="482">
        <v>18</v>
      </c>
      <c r="F67" s="482">
        <v>18</v>
      </c>
      <c r="G67" s="527">
        <f t="shared" si="5"/>
        <v>18</v>
      </c>
      <c r="H67" s="527">
        <f t="shared" si="5"/>
        <v>18</v>
      </c>
    </row>
    <row r="68" spans="1:8" ht="11.25" customHeight="1">
      <c r="A68" s="480" t="s">
        <v>3041</v>
      </c>
      <c r="B68" s="481" t="s">
        <v>3042</v>
      </c>
      <c r="C68" s="482">
        <v>0</v>
      </c>
      <c r="D68" s="482">
        <v>0</v>
      </c>
      <c r="E68" s="482">
        <v>10</v>
      </c>
      <c r="F68" s="482">
        <v>10</v>
      </c>
      <c r="G68" s="527">
        <f t="shared" si="5"/>
        <v>10</v>
      </c>
      <c r="H68" s="527">
        <f t="shared" si="5"/>
        <v>10</v>
      </c>
    </row>
    <row r="69" spans="1:8" ht="11.25" customHeight="1">
      <c r="A69" s="480" t="s">
        <v>3056</v>
      </c>
      <c r="B69" s="481" t="s">
        <v>3057</v>
      </c>
      <c r="C69" s="482">
        <v>0</v>
      </c>
      <c r="D69" s="482">
        <v>0</v>
      </c>
      <c r="E69" s="482">
        <v>5</v>
      </c>
      <c r="F69" s="482">
        <v>5</v>
      </c>
      <c r="G69" s="527">
        <f t="shared" si="5"/>
        <v>5</v>
      </c>
      <c r="H69" s="527">
        <f t="shared" si="5"/>
        <v>5</v>
      </c>
    </row>
    <row r="70" spans="1:8" ht="11.25" customHeight="1">
      <c r="A70" s="480" t="s">
        <v>2837</v>
      </c>
      <c r="B70" s="481" t="s">
        <v>2886</v>
      </c>
      <c r="C70" s="482">
        <v>0</v>
      </c>
      <c r="D70" s="482">
        <v>0</v>
      </c>
      <c r="E70" s="482">
        <v>75</v>
      </c>
      <c r="F70" s="482">
        <v>75</v>
      </c>
      <c r="G70" s="527">
        <f t="shared" si="5"/>
        <v>75</v>
      </c>
      <c r="H70" s="527">
        <f t="shared" si="5"/>
        <v>75</v>
      </c>
    </row>
    <row r="71" spans="1:8">
      <c r="A71" s="505"/>
      <c r="B71" s="505"/>
      <c r="C71" s="540">
        <f>SUM(C36:C70)</f>
        <v>623</v>
      </c>
      <c r="D71" s="540">
        <f>SUM(D36:D70)</f>
        <v>623</v>
      </c>
      <c r="E71" s="540">
        <f t="shared" ref="E71:F71" si="6">SUM(E36:E70)</f>
        <v>1117</v>
      </c>
      <c r="F71" s="540">
        <f t="shared" si="6"/>
        <v>1117</v>
      </c>
      <c r="G71" s="529">
        <f t="shared" si="5"/>
        <v>1740</v>
      </c>
      <c r="H71" s="529">
        <f t="shared" si="5"/>
        <v>1740</v>
      </c>
    </row>
  </sheetData>
  <mergeCells count="5"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148"/>
  <sheetViews>
    <sheetView topLeftCell="A142" workbookViewId="0">
      <selection activeCell="K61" sqref="K61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3257</v>
      </c>
      <c r="D5" s="218"/>
      <c r="E5" s="218"/>
      <c r="F5" s="218"/>
      <c r="G5" s="220"/>
      <c r="H5" s="105"/>
    </row>
    <row r="6" spans="1:8" ht="15.75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5.75" thickTop="1">
      <c r="A9" s="278"/>
      <c r="B9" s="556" t="s">
        <v>238</v>
      </c>
      <c r="C9" s="143"/>
      <c r="D9" s="143"/>
      <c r="E9" s="144"/>
      <c r="F9" s="144"/>
      <c r="G9" s="145"/>
      <c r="H9" s="144"/>
    </row>
    <row r="10" spans="1:8">
      <c r="A10" s="480" t="s">
        <v>3258</v>
      </c>
      <c r="B10" s="481" t="s">
        <v>3259</v>
      </c>
      <c r="C10" s="482">
        <v>0</v>
      </c>
      <c r="D10" s="482">
        <v>0</v>
      </c>
      <c r="E10" s="482">
        <v>2</v>
      </c>
      <c r="F10" s="482">
        <v>2</v>
      </c>
      <c r="G10" s="527">
        <f>C10+E10</f>
        <v>2</v>
      </c>
      <c r="H10" s="527">
        <f>D10+F10</f>
        <v>2</v>
      </c>
    </row>
    <row r="11" spans="1:8">
      <c r="A11" s="480" t="s">
        <v>3260</v>
      </c>
      <c r="B11" s="481" t="s">
        <v>3261</v>
      </c>
      <c r="C11" s="482">
        <v>0</v>
      </c>
      <c r="D11" s="482">
        <v>0</v>
      </c>
      <c r="E11" s="482">
        <v>1</v>
      </c>
      <c r="F11" s="482">
        <v>1</v>
      </c>
      <c r="G11" s="527">
        <f t="shared" ref="G11:H38" si="0">C11+E11</f>
        <v>1</v>
      </c>
      <c r="H11" s="527">
        <f t="shared" si="0"/>
        <v>1</v>
      </c>
    </row>
    <row r="12" spans="1:8">
      <c r="A12" s="480" t="s">
        <v>2795</v>
      </c>
      <c r="B12" s="481" t="s">
        <v>2844</v>
      </c>
      <c r="C12" s="482">
        <v>0</v>
      </c>
      <c r="D12" s="482">
        <v>0</v>
      </c>
      <c r="E12" s="482">
        <v>201</v>
      </c>
      <c r="F12" s="482">
        <v>201</v>
      </c>
      <c r="G12" s="527">
        <f t="shared" si="0"/>
        <v>201</v>
      </c>
      <c r="H12" s="527">
        <f t="shared" si="0"/>
        <v>201</v>
      </c>
    </row>
    <row r="13" spans="1:8">
      <c r="A13" s="480" t="s">
        <v>3262</v>
      </c>
      <c r="B13" s="481" t="s">
        <v>3263</v>
      </c>
      <c r="C13" s="482">
        <v>0</v>
      </c>
      <c r="D13" s="482">
        <v>0</v>
      </c>
      <c r="E13" s="482">
        <v>65</v>
      </c>
      <c r="F13" s="482">
        <v>65</v>
      </c>
      <c r="G13" s="527">
        <f t="shared" si="0"/>
        <v>65</v>
      </c>
      <c r="H13" s="527">
        <f t="shared" si="0"/>
        <v>65</v>
      </c>
    </row>
    <row r="14" spans="1:8">
      <c r="A14" s="480" t="s">
        <v>3264</v>
      </c>
      <c r="B14" s="481" t="s">
        <v>3265</v>
      </c>
      <c r="C14" s="482">
        <v>0</v>
      </c>
      <c r="D14" s="482">
        <v>0</v>
      </c>
      <c r="E14" s="482">
        <v>3</v>
      </c>
      <c r="F14" s="482">
        <v>3</v>
      </c>
      <c r="G14" s="527">
        <f t="shared" si="0"/>
        <v>3</v>
      </c>
      <c r="H14" s="527">
        <f t="shared" si="0"/>
        <v>3</v>
      </c>
    </row>
    <row r="15" spans="1:8">
      <c r="A15" s="480" t="s">
        <v>3266</v>
      </c>
      <c r="B15" s="481" t="s">
        <v>3267</v>
      </c>
      <c r="C15" s="482">
        <v>0</v>
      </c>
      <c r="D15" s="482">
        <v>0</v>
      </c>
      <c r="E15" s="482">
        <v>13</v>
      </c>
      <c r="F15" s="482">
        <v>13</v>
      </c>
      <c r="G15" s="527">
        <f t="shared" si="0"/>
        <v>13</v>
      </c>
      <c r="H15" s="527">
        <f t="shared" si="0"/>
        <v>13</v>
      </c>
    </row>
    <row r="16" spans="1:8">
      <c r="A16" s="480" t="s">
        <v>3268</v>
      </c>
      <c r="B16" s="481" t="s">
        <v>3269</v>
      </c>
      <c r="C16" s="482">
        <v>0</v>
      </c>
      <c r="D16" s="482">
        <v>0</v>
      </c>
      <c r="E16" s="482">
        <v>2</v>
      </c>
      <c r="F16" s="482">
        <v>2</v>
      </c>
      <c r="G16" s="527">
        <f t="shared" si="0"/>
        <v>2</v>
      </c>
      <c r="H16" s="527">
        <f t="shared" si="0"/>
        <v>2</v>
      </c>
    </row>
    <row r="17" spans="1:8">
      <c r="A17" s="480" t="s">
        <v>3270</v>
      </c>
      <c r="B17" s="481" t="s">
        <v>3271</v>
      </c>
      <c r="C17" s="482">
        <v>0</v>
      </c>
      <c r="D17" s="482">
        <v>0</v>
      </c>
      <c r="E17" s="482">
        <v>1</v>
      </c>
      <c r="F17" s="482">
        <v>1</v>
      </c>
      <c r="G17" s="527">
        <f t="shared" si="0"/>
        <v>1</v>
      </c>
      <c r="H17" s="527">
        <f t="shared" si="0"/>
        <v>1</v>
      </c>
    </row>
    <row r="18" spans="1:8">
      <c r="A18" s="480" t="s">
        <v>3272</v>
      </c>
      <c r="B18" s="481" t="s">
        <v>3273</v>
      </c>
      <c r="C18" s="482">
        <v>0</v>
      </c>
      <c r="D18" s="482">
        <v>0</v>
      </c>
      <c r="E18" s="482">
        <v>5</v>
      </c>
      <c r="F18" s="482">
        <v>5</v>
      </c>
      <c r="G18" s="527">
        <f t="shared" si="0"/>
        <v>5</v>
      </c>
      <c r="H18" s="527">
        <f t="shared" si="0"/>
        <v>5</v>
      </c>
    </row>
    <row r="19" spans="1:8">
      <c r="A19" s="480" t="s">
        <v>3274</v>
      </c>
      <c r="B19" s="481" t="s">
        <v>3275</v>
      </c>
      <c r="C19" s="482">
        <v>0</v>
      </c>
      <c r="D19" s="482">
        <v>0</v>
      </c>
      <c r="E19" s="482">
        <v>1</v>
      </c>
      <c r="F19" s="482">
        <v>1</v>
      </c>
      <c r="G19" s="527">
        <f t="shared" si="0"/>
        <v>1</v>
      </c>
      <c r="H19" s="527">
        <f t="shared" si="0"/>
        <v>1</v>
      </c>
    </row>
    <row r="20" spans="1:8">
      <c r="A20" s="480" t="s">
        <v>3276</v>
      </c>
      <c r="B20" s="481" t="s">
        <v>3277</v>
      </c>
      <c r="C20" s="482">
        <v>0</v>
      </c>
      <c r="D20" s="482">
        <v>0</v>
      </c>
      <c r="E20" s="482">
        <v>2</v>
      </c>
      <c r="F20" s="482">
        <v>2</v>
      </c>
      <c r="G20" s="527">
        <f t="shared" si="0"/>
        <v>2</v>
      </c>
      <c r="H20" s="527">
        <f t="shared" si="0"/>
        <v>2</v>
      </c>
    </row>
    <row r="21" spans="1:8">
      <c r="A21" s="480" t="s">
        <v>3278</v>
      </c>
      <c r="B21" s="481" t="s">
        <v>3279</v>
      </c>
      <c r="C21" s="482">
        <v>0</v>
      </c>
      <c r="D21" s="482">
        <v>0</v>
      </c>
      <c r="E21" s="482">
        <v>1</v>
      </c>
      <c r="F21" s="482">
        <v>1</v>
      </c>
      <c r="G21" s="527">
        <f t="shared" si="0"/>
        <v>1</v>
      </c>
      <c r="H21" s="527">
        <f t="shared" si="0"/>
        <v>1</v>
      </c>
    </row>
    <row r="22" spans="1:8">
      <c r="A22" s="480" t="s">
        <v>3280</v>
      </c>
      <c r="B22" s="481" t="s">
        <v>3281</v>
      </c>
      <c r="C22" s="482">
        <v>0</v>
      </c>
      <c r="D22" s="482">
        <v>0</v>
      </c>
      <c r="E22" s="482">
        <v>5</v>
      </c>
      <c r="F22" s="482">
        <v>5</v>
      </c>
      <c r="G22" s="527">
        <f t="shared" si="0"/>
        <v>5</v>
      </c>
      <c r="H22" s="527">
        <f t="shared" si="0"/>
        <v>5</v>
      </c>
    </row>
    <row r="23" spans="1:8">
      <c r="A23" s="480" t="s">
        <v>3282</v>
      </c>
      <c r="B23" s="481" t="s">
        <v>3283</v>
      </c>
      <c r="C23" s="482">
        <v>0</v>
      </c>
      <c r="D23" s="482">
        <v>0</v>
      </c>
      <c r="E23" s="482">
        <v>5</v>
      </c>
      <c r="F23" s="482">
        <v>5</v>
      </c>
      <c r="G23" s="527">
        <f t="shared" si="0"/>
        <v>5</v>
      </c>
      <c r="H23" s="527">
        <f t="shared" si="0"/>
        <v>5</v>
      </c>
    </row>
    <row r="24" spans="1:8">
      <c r="A24" s="480" t="s">
        <v>3284</v>
      </c>
      <c r="B24" s="481" t="s">
        <v>3285</v>
      </c>
      <c r="C24" s="482">
        <v>0</v>
      </c>
      <c r="D24" s="482">
        <v>0</v>
      </c>
      <c r="E24" s="482">
        <v>9</v>
      </c>
      <c r="F24" s="482">
        <v>9</v>
      </c>
      <c r="G24" s="527">
        <f t="shared" si="0"/>
        <v>9</v>
      </c>
      <c r="H24" s="527">
        <f t="shared" si="0"/>
        <v>9</v>
      </c>
    </row>
    <row r="25" spans="1:8">
      <c r="A25" s="480" t="s">
        <v>3286</v>
      </c>
      <c r="B25" s="481" t="s">
        <v>3287</v>
      </c>
      <c r="C25" s="482">
        <v>0</v>
      </c>
      <c r="D25" s="482">
        <v>0</v>
      </c>
      <c r="E25" s="482">
        <v>37</v>
      </c>
      <c r="F25" s="482">
        <v>37</v>
      </c>
      <c r="G25" s="527">
        <f t="shared" si="0"/>
        <v>37</v>
      </c>
      <c r="H25" s="527">
        <f t="shared" si="0"/>
        <v>37</v>
      </c>
    </row>
    <row r="26" spans="1:8">
      <c r="A26" s="480" t="s">
        <v>3288</v>
      </c>
      <c r="B26" s="481" t="s">
        <v>3289</v>
      </c>
      <c r="C26" s="482">
        <v>0</v>
      </c>
      <c r="D26" s="482">
        <v>0</v>
      </c>
      <c r="E26" s="482">
        <v>1</v>
      </c>
      <c r="F26" s="482">
        <v>1</v>
      </c>
      <c r="G26" s="527">
        <f t="shared" si="0"/>
        <v>1</v>
      </c>
      <c r="H26" s="527">
        <f t="shared" si="0"/>
        <v>1</v>
      </c>
    </row>
    <row r="27" spans="1:8">
      <c r="A27" s="480" t="s">
        <v>3290</v>
      </c>
      <c r="B27" s="481" t="s">
        <v>3291</v>
      </c>
      <c r="C27" s="482">
        <v>0</v>
      </c>
      <c r="D27" s="482">
        <v>0</v>
      </c>
      <c r="E27" s="482">
        <v>1</v>
      </c>
      <c r="F27" s="482">
        <v>1</v>
      </c>
      <c r="G27" s="527">
        <f t="shared" si="0"/>
        <v>1</v>
      </c>
      <c r="H27" s="527">
        <f t="shared" si="0"/>
        <v>1</v>
      </c>
    </row>
    <row r="28" spans="1:8">
      <c r="A28" s="480" t="s">
        <v>3292</v>
      </c>
      <c r="B28" s="481" t="s">
        <v>3293</v>
      </c>
      <c r="C28" s="482">
        <v>0</v>
      </c>
      <c r="D28" s="482">
        <v>0</v>
      </c>
      <c r="E28" s="482">
        <v>3</v>
      </c>
      <c r="F28" s="482">
        <v>3</v>
      </c>
      <c r="G28" s="527">
        <f t="shared" si="0"/>
        <v>3</v>
      </c>
      <c r="H28" s="527">
        <f t="shared" si="0"/>
        <v>3</v>
      </c>
    </row>
    <row r="29" spans="1:8">
      <c r="A29" s="480" t="s">
        <v>3294</v>
      </c>
      <c r="B29" s="481" t="s">
        <v>3295</v>
      </c>
      <c r="C29" s="482">
        <v>0</v>
      </c>
      <c r="D29" s="482">
        <v>0</v>
      </c>
      <c r="E29" s="482">
        <v>7</v>
      </c>
      <c r="F29" s="482">
        <v>7</v>
      </c>
      <c r="G29" s="527">
        <f t="shared" si="0"/>
        <v>7</v>
      </c>
      <c r="H29" s="527">
        <f t="shared" si="0"/>
        <v>7</v>
      </c>
    </row>
    <row r="30" spans="1:8">
      <c r="A30" s="480" t="s">
        <v>3296</v>
      </c>
      <c r="B30" s="481" t="s">
        <v>3297</v>
      </c>
      <c r="C30" s="482">
        <v>0</v>
      </c>
      <c r="D30" s="482">
        <v>0</v>
      </c>
      <c r="E30" s="482">
        <v>1</v>
      </c>
      <c r="F30" s="482">
        <v>1</v>
      </c>
      <c r="G30" s="527">
        <f t="shared" si="0"/>
        <v>1</v>
      </c>
      <c r="H30" s="527">
        <f t="shared" si="0"/>
        <v>1</v>
      </c>
    </row>
    <row r="31" spans="1:8">
      <c r="A31" s="480" t="s">
        <v>3298</v>
      </c>
      <c r="B31" s="481" t="s">
        <v>3299</v>
      </c>
      <c r="C31" s="482">
        <v>0</v>
      </c>
      <c r="D31" s="482">
        <v>0</v>
      </c>
      <c r="E31" s="482">
        <v>2</v>
      </c>
      <c r="F31" s="482">
        <v>2</v>
      </c>
      <c r="G31" s="527">
        <f t="shared" si="0"/>
        <v>2</v>
      </c>
      <c r="H31" s="527">
        <f t="shared" si="0"/>
        <v>2</v>
      </c>
    </row>
    <row r="32" spans="1:8">
      <c r="A32" s="480" t="s">
        <v>3300</v>
      </c>
      <c r="B32" s="481" t="s">
        <v>3301</v>
      </c>
      <c r="C32" s="482">
        <v>0</v>
      </c>
      <c r="D32" s="482">
        <v>0</v>
      </c>
      <c r="E32" s="482">
        <v>32</v>
      </c>
      <c r="F32" s="482">
        <v>32</v>
      </c>
      <c r="G32" s="527">
        <f t="shared" si="0"/>
        <v>32</v>
      </c>
      <c r="H32" s="527">
        <f t="shared" si="0"/>
        <v>32</v>
      </c>
    </row>
    <row r="33" spans="1:8">
      <c r="A33" s="480" t="s">
        <v>3302</v>
      </c>
      <c r="B33" s="481" t="s">
        <v>3303</v>
      </c>
      <c r="C33" s="482">
        <v>0</v>
      </c>
      <c r="D33" s="482">
        <v>0</v>
      </c>
      <c r="E33" s="482">
        <v>12</v>
      </c>
      <c r="F33" s="482">
        <v>12</v>
      </c>
      <c r="G33" s="527">
        <f t="shared" si="0"/>
        <v>12</v>
      </c>
      <c r="H33" s="527">
        <f t="shared" si="0"/>
        <v>12</v>
      </c>
    </row>
    <row r="34" spans="1:8">
      <c r="A34" s="480" t="s">
        <v>3304</v>
      </c>
      <c r="B34" s="481" t="s">
        <v>3305</v>
      </c>
      <c r="C34" s="482">
        <v>0</v>
      </c>
      <c r="D34" s="482">
        <v>0</v>
      </c>
      <c r="E34" s="482">
        <v>1</v>
      </c>
      <c r="F34" s="482">
        <v>1</v>
      </c>
      <c r="G34" s="527">
        <f t="shared" si="0"/>
        <v>1</v>
      </c>
      <c r="H34" s="527">
        <f t="shared" si="0"/>
        <v>1</v>
      </c>
    </row>
    <row r="35" spans="1:8">
      <c r="A35" s="480" t="s">
        <v>3306</v>
      </c>
      <c r="B35" s="481" t="s">
        <v>3307</v>
      </c>
      <c r="C35" s="482">
        <v>0</v>
      </c>
      <c r="D35" s="482">
        <v>0</v>
      </c>
      <c r="E35" s="482">
        <v>11</v>
      </c>
      <c r="F35" s="482">
        <v>11</v>
      </c>
      <c r="G35" s="527">
        <f t="shared" si="0"/>
        <v>11</v>
      </c>
      <c r="H35" s="527">
        <f t="shared" si="0"/>
        <v>11</v>
      </c>
    </row>
    <row r="36" spans="1:8">
      <c r="A36" s="480" t="s">
        <v>3308</v>
      </c>
      <c r="B36" s="481" t="s">
        <v>3309</v>
      </c>
      <c r="C36" s="482">
        <v>0</v>
      </c>
      <c r="D36" s="482">
        <v>0</v>
      </c>
      <c r="E36" s="482">
        <v>17</v>
      </c>
      <c r="F36" s="482">
        <v>17</v>
      </c>
      <c r="G36" s="527">
        <f t="shared" si="0"/>
        <v>17</v>
      </c>
      <c r="H36" s="527">
        <f t="shared" si="0"/>
        <v>17</v>
      </c>
    </row>
    <row r="37" spans="1:8">
      <c r="A37" s="480" t="s">
        <v>3310</v>
      </c>
      <c r="B37" s="481" t="s">
        <v>3311</v>
      </c>
      <c r="C37" s="482">
        <v>0</v>
      </c>
      <c r="D37" s="482">
        <v>0</v>
      </c>
      <c r="E37" s="482">
        <v>12</v>
      </c>
      <c r="F37" s="482">
        <v>12</v>
      </c>
      <c r="G37" s="527">
        <f t="shared" si="0"/>
        <v>12</v>
      </c>
      <c r="H37" s="527">
        <f t="shared" si="0"/>
        <v>12</v>
      </c>
    </row>
    <row r="38" spans="1:8">
      <c r="A38" s="480" t="s">
        <v>3312</v>
      </c>
      <c r="B38" s="481" t="s">
        <v>3313</v>
      </c>
      <c r="C38" s="482">
        <v>0</v>
      </c>
      <c r="D38" s="482">
        <v>0</v>
      </c>
      <c r="E38" s="482">
        <v>2</v>
      </c>
      <c r="F38" s="482">
        <v>2</v>
      </c>
      <c r="G38" s="527">
        <f t="shared" si="0"/>
        <v>2</v>
      </c>
      <c r="H38" s="527">
        <f t="shared" si="0"/>
        <v>2</v>
      </c>
    </row>
    <row r="39" spans="1:8">
      <c r="A39" s="480" t="s">
        <v>3314</v>
      </c>
      <c r="B39" s="481" t="s">
        <v>3315</v>
      </c>
      <c r="C39" s="482">
        <v>0</v>
      </c>
      <c r="D39" s="482">
        <v>0</v>
      </c>
      <c r="E39" s="482">
        <v>1</v>
      </c>
      <c r="F39" s="482">
        <v>1</v>
      </c>
      <c r="G39" s="527">
        <f t="shared" ref="G39:H54" si="1">C39+E39</f>
        <v>1</v>
      </c>
      <c r="H39" s="527">
        <f t="shared" si="1"/>
        <v>1</v>
      </c>
    </row>
    <row r="40" spans="1:8">
      <c r="A40" s="480" t="s">
        <v>3316</v>
      </c>
      <c r="B40" s="481" t="s">
        <v>3317</v>
      </c>
      <c r="C40" s="482">
        <v>0</v>
      </c>
      <c r="D40" s="482">
        <v>0</v>
      </c>
      <c r="E40" s="482">
        <v>2</v>
      </c>
      <c r="F40" s="482">
        <v>2</v>
      </c>
      <c r="G40" s="527">
        <f t="shared" si="1"/>
        <v>2</v>
      </c>
      <c r="H40" s="527">
        <f t="shared" si="1"/>
        <v>2</v>
      </c>
    </row>
    <row r="41" spans="1:8">
      <c r="A41" s="480" t="s">
        <v>3318</v>
      </c>
      <c r="B41" s="481" t="s">
        <v>3319</v>
      </c>
      <c r="C41" s="482">
        <v>0</v>
      </c>
      <c r="D41" s="482">
        <v>0</v>
      </c>
      <c r="E41" s="482">
        <v>1</v>
      </c>
      <c r="F41" s="482">
        <v>1</v>
      </c>
      <c r="G41" s="527">
        <f t="shared" si="1"/>
        <v>1</v>
      </c>
      <c r="H41" s="527">
        <f t="shared" si="1"/>
        <v>1</v>
      </c>
    </row>
    <row r="42" spans="1:8">
      <c r="A42" s="480" t="s">
        <v>3318</v>
      </c>
      <c r="B42" s="481" t="s">
        <v>3319</v>
      </c>
      <c r="C42" s="482">
        <v>0</v>
      </c>
      <c r="D42" s="482">
        <v>0</v>
      </c>
      <c r="E42" s="482">
        <v>1</v>
      </c>
      <c r="F42" s="482">
        <v>1</v>
      </c>
      <c r="G42" s="527">
        <f t="shared" si="1"/>
        <v>1</v>
      </c>
      <c r="H42" s="527">
        <f t="shared" si="1"/>
        <v>1</v>
      </c>
    </row>
    <row r="43" spans="1:8">
      <c r="A43" s="480" t="s">
        <v>3320</v>
      </c>
      <c r="B43" s="481" t="s">
        <v>3321</v>
      </c>
      <c r="C43" s="482">
        <v>0</v>
      </c>
      <c r="D43" s="482">
        <v>0</v>
      </c>
      <c r="E43" s="482">
        <v>1</v>
      </c>
      <c r="F43" s="482">
        <v>1</v>
      </c>
      <c r="G43" s="527">
        <f t="shared" si="1"/>
        <v>1</v>
      </c>
      <c r="H43" s="527">
        <f t="shared" si="1"/>
        <v>1</v>
      </c>
    </row>
    <row r="44" spans="1:8">
      <c r="A44" s="480" t="s">
        <v>3322</v>
      </c>
      <c r="B44" s="481" t="s">
        <v>3323</v>
      </c>
      <c r="C44" s="482">
        <v>0</v>
      </c>
      <c r="D44" s="482">
        <v>0</v>
      </c>
      <c r="E44" s="482">
        <v>7</v>
      </c>
      <c r="F44" s="482">
        <v>7</v>
      </c>
      <c r="G44" s="527">
        <f t="shared" si="1"/>
        <v>7</v>
      </c>
      <c r="H44" s="527">
        <f t="shared" si="1"/>
        <v>7</v>
      </c>
    </row>
    <row r="45" spans="1:8">
      <c r="A45" s="480" t="s">
        <v>3324</v>
      </c>
      <c r="B45" s="481" t="s">
        <v>3325</v>
      </c>
      <c r="C45" s="482">
        <v>0</v>
      </c>
      <c r="D45" s="482">
        <v>0</v>
      </c>
      <c r="E45" s="482">
        <v>1</v>
      </c>
      <c r="F45" s="482">
        <v>1</v>
      </c>
      <c r="G45" s="527">
        <f t="shared" si="1"/>
        <v>1</v>
      </c>
      <c r="H45" s="527">
        <f t="shared" si="1"/>
        <v>1</v>
      </c>
    </row>
    <row r="46" spans="1:8">
      <c r="A46" s="480" t="s">
        <v>3326</v>
      </c>
      <c r="B46" s="481" t="s">
        <v>3327</v>
      </c>
      <c r="C46" s="482">
        <v>0</v>
      </c>
      <c r="D46" s="482">
        <v>0</v>
      </c>
      <c r="E46" s="482">
        <v>2</v>
      </c>
      <c r="F46" s="482">
        <v>2</v>
      </c>
      <c r="G46" s="527">
        <f t="shared" si="1"/>
        <v>2</v>
      </c>
      <c r="H46" s="527">
        <f t="shared" si="1"/>
        <v>2</v>
      </c>
    </row>
    <row r="47" spans="1:8">
      <c r="A47" s="480" t="s">
        <v>3328</v>
      </c>
      <c r="B47" s="481" t="s">
        <v>3329</v>
      </c>
      <c r="C47" s="482">
        <v>0</v>
      </c>
      <c r="D47" s="482">
        <v>0</v>
      </c>
      <c r="E47" s="482">
        <v>5</v>
      </c>
      <c r="F47" s="482">
        <v>5</v>
      </c>
      <c r="G47" s="527">
        <f t="shared" si="1"/>
        <v>5</v>
      </c>
      <c r="H47" s="527">
        <f t="shared" si="1"/>
        <v>5</v>
      </c>
    </row>
    <row r="48" spans="1:8">
      <c r="A48" s="480" t="s">
        <v>3330</v>
      </c>
      <c r="B48" s="481" t="s">
        <v>3331</v>
      </c>
      <c r="C48" s="482">
        <v>0</v>
      </c>
      <c r="D48" s="482">
        <v>0</v>
      </c>
      <c r="E48" s="482">
        <v>1</v>
      </c>
      <c r="F48" s="482">
        <v>1</v>
      </c>
      <c r="G48" s="527">
        <f t="shared" si="1"/>
        <v>1</v>
      </c>
      <c r="H48" s="527">
        <f t="shared" si="1"/>
        <v>1</v>
      </c>
    </row>
    <row r="49" spans="1:8">
      <c r="A49" s="480" t="s">
        <v>3332</v>
      </c>
      <c r="B49" s="481" t="s">
        <v>3333</v>
      </c>
      <c r="C49" s="482">
        <v>0</v>
      </c>
      <c r="D49" s="482">
        <v>0</v>
      </c>
      <c r="E49" s="482">
        <v>3</v>
      </c>
      <c r="F49" s="482">
        <v>3</v>
      </c>
      <c r="G49" s="527">
        <f t="shared" si="1"/>
        <v>3</v>
      </c>
      <c r="H49" s="527">
        <f t="shared" si="1"/>
        <v>3</v>
      </c>
    </row>
    <row r="50" spans="1:8">
      <c r="A50" s="480"/>
      <c r="B50" s="481"/>
      <c r="C50" s="554">
        <f>SUM(C10:C49)</f>
        <v>0</v>
      </c>
      <c r="D50" s="554">
        <f t="shared" ref="D50:H50" si="2">SUM(D10:D49)</f>
        <v>0</v>
      </c>
      <c r="E50" s="554">
        <f t="shared" si="2"/>
        <v>480</v>
      </c>
      <c r="F50" s="554">
        <f t="shared" si="2"/>
        <v>480</v>
      </c>
      <c r="G50" s="554">
        <f t="shared" si="2"/>
        <v>480</v>
      </c>
      <c r="H50" s="554">
        <f t="shared" si="2"/>
        <v>480</v>
      </c>
    </row>
    <row r="51" spans="1:8">
      <c r="A51" s="480"/>
      <c r="B51" s="555" t="s">
        <v>3334</v>
      </c>
      <c r="C51" s="482"/>
      <c r="D51" s="482"/>
      <c r="E51" s="482"/>
      <c r="F51" s="482"/>
      <c r="G51" s="527"/>
      <c r="H51" s="527"/>
    </row>
    <row r="52" spans="1:8">
      <c r="A52" s="480" t="s">
        <v>2993</v>
      </c>
      <c r="B52" s="481" t="s">
        <v>2994</v>
      </c>
      <c r="C52" s="482">
        <v>2</v>
      </c>
      <c r="D52" s="482">
        <v>2</v>
      </c>
      <c r="E52" s="482">
        <v>0</v>
      </c>
      <c r="F52" s="482">
        <v>0</v>
      </c>
      <c r="G52" s="527">
        <f t="shared" si="1"/>
        <v>2</v>
      </c>
      <c r="H52" s="527">
        <f t="shared" si="1"/>
        <v>2</v>
      </c>
    </row>
    <row r="53" spans="1:8">
      <c r="A53" s="480" t="s">
        <v>2965</v>
      </c>
      <c r="B53" s="481" t="s">
        <v>2966</v>
      </c>
      <c r="C53" s="482">
        <v>211</v>
      </c>
      <c r="D53" s="482">
        <v>211</v>
      </c>
      <c r="E53" s="482">
        <v>11</v>
      </c>
      <c r="F53" s="482">
        <v>11</v>
      </c>
      <c r="G53" s="527">
        <f t="shared" si="1"/>
        <v>222</v>
      </c>
      <c r="H53" s="527">
        <f t="shared" si="1"/>
        <v>222</v>
      </c>
    </row>
    <row r="54" spans="1:8">
      <c r="A54" s="480" t="s">
        <v>2967</v>
      </c>
      <c r="B54" s="481" t="s">
        <v>2968</v>
      </c>
      <c r="C54" s="482">
        <v>0</v>
      </c>
      <c r="D54" s="482">
        <v>0</v>
      </c>
      <c r="E54" s="482">
        <v>3</v>
      </c>
      <c r="F54" s="482">
        <v>3</v>
      </c>
      <c r="G54" s="527">
        <f t="shared" si="1"/>
        <v>3</v>
      </c>
      <c r="H54" s="527">
        <f t="shared" si="1"/>
        <v>3</v>
      </c>
    </row>
    <row r="55" spans="1:8">
      <c r="A55" s="480" t="s">
        <v>2791</v>
      </c>
      <c r="B55" s="481" t="s">
        <v>2840</v>
      </c>
      <c r="C55" s="482">
        <v>0</v>
      </c>
      <c r="D55" s="482">
        <v>0</v>
      </c>
      <c r="E55" s="482">
        <v>3</v>
      </c>
      <c r="F55" s="482">
        <v>3</v>
      </c>
      <c r="G55" s="527">
        <f t="shared" ref="G55:H118" si="3">C55+E55</f>
        <v>3</v>
      </c>
      <c r="H55" s="527">
        <f t="shared" si="3"/>
        <v>3</v>
      </c>
    </row>
    <row r="56" spans="1:8">
      <c r="A56" s="480" t="s">
        <v>2997</v>
      </c>
      <c r="B56" s="481" t="s">
        <v>2998</v>
      </c>
      <c r="C56" s="482">
        <v>1</v>
      </c>
      <c r="D56" s="482">
        <v>1</v>
      </c>
      <c r="E56" s="482">
        <v>61</v>
      </c>
      <c r="F56" s="482">
        <v>61</v>
      </c>
      <c r="G56" s="527">
        <f t="shared" si="3"/>
        <v>62</v>
      </c>
      <c r="H56" s="527">
        <f t="shared" si="3"/>
        <v>62</v>
      </c>
    </row>
    <row r="57" spans="1:8">
      <c r="A57" s="480" t="s">
        <v>2625</v>
      </c>
      <c r="B57" s="481" t="s">
        <v>2626</v>
      </c>
      <c r="C57" s="482">
        <v>315</v>
      </c>
      <c r="D57" s="482">
        <v>315</v>
      </c>
      <c r="E57" s="482">
        <v>431</v>
      </c>
      <c r="F57" s="482">
        <v>431</v>
      </c>
      <c r="G57" s="527">
        <f t="shared" si="3"/>
        <v>746</v>
      </c>
      <c r="H57" s="527">
        <f t="shared" si="3"/>
        <v>746</v>
      </c>
    </row>
    <row r="58" spans="1:8">
      <c r="A58" s="480" t="s">
        <v>3335</v>
      </c>
      <c r="B58" s="481" t="s">
        <v>3336</v>
      </c>
      <c r="C58" s="482">
        <v>0</v>
      </c>
      <c r="D58" s="482">
        <v>0</v>
      </c>
      <c r="E58" s="482">
        <v>1</v>
      </c>
      <c r="F58" s="482">
        <v>1</v>
      </c>
      <c r="G58" s="527">
        <f t="shared" si="3"/>
        <v>1</v>
      </c>
      <c r="H58" s="527">
        <f t="shared" si="3"/>
        <v>1</v>
      </c>
    </row>
    <row r="59" spans="1:8">
      <c r="A59" s="480" t="s">
        <v>3337</v>
      </c>
      <c r="B59" s="481" t="s">
        <v>3338</v>
      </c>
      <c r="C59" s="482">
        <v>0</v>
      </c>
      <c r="D59" s="482">
        <v>0</v>
      </c>
      <c r="E59" s="482">
        <v>1</v>
      </c>
      <c r="F59" s="482">
        <v>1</v>
      </c>
      <c r="G59" s="527">
        <f t="shared" si="3"/>
        <v>1</v>
      </c>
      <c r="H59" s="527">
        <f t="shared" si="3"/>
        <v>1</v>
      </c>
    </row>
    <row r="60" spans="1:8">
      <c r="A60" s="480" t="s">
        <v>3339</v>
      </c>
      <c r="B60" s="481" t="s">
        <v>3340</v>
      </c>
      <c r="C60" s="482">
        <v>0</v>
      </c>
      <c r="D60" s="482">
        <v>0</v>
      </c>
      <c r="E60" s="482">
        <v>6</v>
      </c>
      <c r="F60" s="482">
        <v>6</v>
      </c>
      <c r="G60" s="527">
        <f t="shared" si="3"/>
        <v>6</v>
      </c>
      <c r="H60" s="527">
        <f t="shared" si="3"/>
        <v>6</v>
      </c>
    </row>
    <row r="61" spans="1:8">
      <c r="A61" s="601"/>
      <c r="B61" s="602"/>
      <c r="C61" s="599"/>
      <c r="D61" s="599"/>
      <c r="E61" s="599"/>
      <c r="F61" s="599"/>
      <c r="G61" s="600"/>
      <c r="H61" s="600"/>
    </row>
    <row r="62" spans="1:8">
      <c r="A62" s="480" t="s">
        <v>2794</v>
      </c>
      <c r="B62" s="481" t="s">
        <v>2843</v>
      </c>
      <c r="C62" s="482">
        <v>1571</v>
      </c>
      <c r="D62" s="482">
        <v>1571</v>
      </c>
      <c r="E62" s="482">
        <v>747</v>
      </c>
      <c r="F62" s="482">
        <v>747</v>
      </c>
      <c r="G62" s="527">
        <f t="shared" si="3"/>
        <v>2318</v>
      </c>
      <c r="H62" s="527">
        <f t="shared" si="3"/>
        <v>2318</v>
      </c>
    </row>
    <row r="63" spans="1:8">
      <c r="A63" s="480" t="s">
        <v>2627</v>
      </c>
      <c r="B63" s="481" t="s">
        <v>2628</v>
      </c>
      <c r="C63" s="482">
        <v>78</v>
      </c>
      <c r="D63" s="482">
        <v>78</v>
      </c>
      <c r="E63" s="482">
        <v>323</v>
      </c>
      <c r="F63" s="482">
        <v>323</v>
      </c>
      <c r="G63" s="527">
        <f t="shared" si="3"/>
        <v>401</v>
      </c>
      <c r="H63" s="527">
        <f t="shared" si="3"/>
        <v>401</v>
      </c>
    </row>
    <row r="64" spans="1:8">
      <c r="A64" s="480" t="s">
        <v>2627</v>
      </c>
      <c r="B64" s="481" t="s">
        <v>2628</v>
      </c>
      <c r="C64" s="482">
        <v>9</v>
      </c>
      <c r="D64" s="482">
        <v>9</v>
      </c>
      <c r="E64" s="482">
        <v>0</v>
      </c>
      <c r="F64" s="482">
        <v>0</v>
      </c>
      <c r="G64" s="527">
        <f t="shared" si="3"/>
        <v>9</v>
      </c>
      <c r="H64" s="527">
        <f t="shared" si="3"/>
        <v>9</v>
      </c>
    </row>
    <row r="65" spans="1:8">
      <c r="A65" s="480" t="s">
        <v>3341</v>
      </c>
      <c r="B65" s="481" t="s">
        <v>3342</v>
      </c>
      <c r="C65" s="482">
        <v>1</v>
      </c>
      <c r="D65" s="482">
        <v>1</v>
      </c>
      <c r="E65" s="482">
        <v>0</v>
      </c>
      <c r="F65" s="482">
        <v>0</v>
      </c>
      <c r="G65" s="527">
        <f t="shared" si="3"/>
        <v>1</v>
      </c>
      <c r="H65" s="527">
        <f t="shared" si="3"/>
        <v>1</v>
      </c>
    </row>
    <row r="66" spans="1:8">
      <c r="A66" s="480" t="s">
        <v>3343</v>
      </c>
      <c r="B66" s="481" t="s">
        <v>3344</v>
      </c>
      <c r="C66" s="482">
        <v>22</v>
      </c>
      <c r="D66" s="482">
        <v>22</v>
      </c>
      <c r="E66" s="482">
        <v>0</v>
      </c>
      <c r="F66" s="482">
        <v>0</v>
      </c>
      <c r="G66" s="527">
        <f t="shared" si="3"/>
        <v>22</v>
      </c>
      <c r="H66" s="527">
        <f t="shared" si="3"/>
        <v>22</v>
      </c>
    </row>
    <row r="67" spans="1:8">
      <c r="A67" s="480" t="s">
        <v>3345</v>
      </c>
      <c r="B67" s="481" t="s">
        <v>3346</v>
      </c>
      <c r="C67" s="482">
        <v>1</v>
      </c>
      <c r="D67" s="482">
        <v>1</v>
      </c>
      <c r="E67" s="482">
        <v>0</v>
      </c>
      <c r="F67" s="482">
        <v>0</v>
      </c>
      <c r="G67" s="527">
        <f t="shared" si="3"/>
        <v>1</v>
      </c>
      <c r="H67" s="527">
        <f t="shared" si="3"/>
        <v>1</v>
      </c>
    </row>
    <row r="68" spans="1:8">
      <c r="A68" s="480" t="s">
        <v>3347</v>
      </c>
      <c r="B68" s="481" t="s">
        <v>3348</v>
      </c>
      <c r="C68" s="482">
        <v>32</v>
      </c>
      <c r="D68" s="482">
        <v>32</v>
      </c>
      <c r="E68" s="482">
        <v>1</v>
      </c>
      <c r="F68" s="482">
        <v>1</v>
      </c>
      <c r="G68" s="527">
        <f t="shared" si="3"/>
        <v>33</v>
      </c>
      <c r="H68" s="527">
        <f t="shared" si="3"/>
        <v>33</v>
      </c>
    </row>
    <row r="69" spans="1:8">
      <c r="A69" s="480" t="s">
        <v>3349</v>
      </c>
      <c r="B69" s="481" t="s">
        <v>3350</v>
      </c>
      <c r="C69" s="482">
        <v>1</v>
      </c>
      <c r="D69" s="482">
        <v>1</v>
      </c>
      <c r="E69" s="482">
        <v>0</v>
      </c>
      <c r="F69" s="482">
        <v>0</v>
      </c>
      <c r="G69" s="527">
        <f t="shared" si="3"/>
        <v>1</v>
      </c>
      <c r="H69" s="527">
        <f t="shared" si="3"/>
        <v>1</v>
      </c>
    </row>
    <row r="70" spans="1:8">
      <c r="A70" s="480" t="s">
        <v>3351</v>
      </c>
      <c r="B70" s="481" t="s">
        <v>3352</v>
      </c>
      <c r="C70" s="482">
        <v>22</v>
      </c>
      <c r="D70" s="482">
        <v>22</v>
      </c>
      <c r="E70" s="482">
        <v>0</v>
      </c>
      <c r="F70" s="482">
        <v>0</v>
      </c>
      <c r="G70" s="527">
        <f t="shared" si="3"/>
        <v>22</v>
      </c>
      <c r="H70" s="527">
        <f t="shared" si="3"/>
        <v>22</v>
      </c>
    </row>
    <row r="71" spans="1:8">
      <c r="A71" s="480" t="s">
        <v>3353</v>
      </c>
      <c r="B71" s="481" t="s">
        <v>3354</v>
      </c>
      <c r="C71" s="482">
        <v>13</v>
      </c>
      <c r="D71" s="482">
        <v>13</v>
      </c>
      <c r="E71" s="482">
        <v>0</v>
      </c>
      <c r="F71" s="482">
        <v>0</v>
      </c>
      <c r="G71" s="527">
        <f t="shared" si="3"/>
        <v>13</v>
      </c>
      <c r="H71" s="527">
        <f t="shared" si="3"/>
        <v>13</v>
      </c>
    </row>
    <row r="72" spans="1:8">
      <c r="A72" s="480" t="s">
        <v>3355</v>
      </c>
      <c r="B72" s="481" t="s">
        <v>3356</v>
      </c>
      <c r="C72" s="482">
        <v>4</v>
      </c>
      <c r="D72" s="482">
        <v>4</v>
      </c>
      <c r="E72" s="482">
        <v>0</v>
      </c>
      <c r="F72" s="482">
        <v>0</v>
      </c>
      <c r="G72" s="527">
        <f t="shared" si="3"/>
        <v>4</v>
      </c>
      <c r="H72" s="527">
        <f t="shared" si="3"/>
        <v>4</v>
      </c>
    </row>
    <row r="73" spans="1:8">
      <c r="A73" s="480" t="s">
        <v>3357</v>
      </c>
      <c r="B73" s="481" t="s">
        <v>3358</v>
      </c>
      <c r="C73" s="482">
        <v>1</v>
      </c>
      <c r="D73" s="482">
        <v>1</v>
      </c>
      <c r="E73" s="482">
        <v>0</v>
      </c>
      <c r="F73" s="482">
        <v>0</v>
      </c>
      <c r="G73" s="527">
        <f t="shared" si="3"/>
        <v>1</v>
      </c>
      <c r="H73" s="527">
        <f t="shared" si="3"/>
        <v>1</v>
      </c>
    </row>
    <row r="74" spans="1:8">
      <c r="A74" s="480" t="s">
        <v>3359</v>
      </c>
      <c r="B74" s="481" t="s">
        <v>3360</v>
      </c>
      <c r="C74" s="482">
        <v>2</v>
      </c>
      <c r="D74" s="482">
        <v>2</v>
      </c>
      <c r="E74" s="482">
        <v>0</v>
      </c>
      <c r="F74" s="482">
        <v>0</v>
      </c>
      <c r="G74" s="527">
        <f t="shared" si="3"/>
        <v>2</v>
      </c>
      <c r="H74" s="527">
        <f t="shared" si="3"/>
        <v>2</v>
      </c>
    </row>
    <row r="75" spans="1:8">
      <c r="A75" s="480" t="s">
        <v>150</v>
      </c>
      <c r="B75" s="481" t="s">
        <v>3361</v>
      </c>
      <c r="C75" s="482">
        <v>276</v>
      </c>
      <c r="D75" s="482">
        <v>276</v>
      </c>
      <c r="E75" s="482">
        <v>8</v>
      </c>
      <c r="F75" s="482">
        <v>8</v>
      </c>
      <c r="G75" s="527">
        <f t="shared" si="3"/>
        <v>284</v>
      </c>
      <c r="H75" s="527">
        <f t="shared" si="3"/>
        <v>284</v>
      </c>
    </row>
    <row r="76" spans="1:8">
      <c r="A76" s="480" t="s">
        <v>3362</v>
      </c>
      <c r="B76" s="481" t="s">
        <v>3363</v>
      </c>
      <c r="C76" s="482">
        <v>56</v>
      </c>
      <c r="D76" s="482">
        <v>56</v>
      </c>
      <c r="E76" s="482">
        <v>0</v>
      </c>
      <c r="F76" s="482">
        <v>0</v>
      </c>
      <c r="G76" s="527">
        <f t="shared" si="3"/>
        <v>56</v>
      </c>
      <c r="H76" s="527">
        <f t="shared" si="3"/>
        <v>56</v>
      </c>
    </row>
    <row r="77" spans="1:8">
      <c r="A77" s="480" t="s">
        <v>3364</v>
      </c>
      <c r="B77" s="481" t="s">
        <v>3365</v>
      </c>
      <c r="C77" s="482">
        <v>9</v>
      </c>
      <c r="D77" s="482">
        <v>9</v>
      </c>
      <c r="E77" s="482">
        <v>1</v>
      </c>
      <c r="F77" s="482">
        <v>1</v>
      </c>
      <c r="G77" s="527">
        <f t="shared" si="3"/>
        <v>10</v>
      </c>
      <c r="H77" s="527">
        <f t="shared" si="3"/>
        <v>10</v>
      </c>
    </row>
    <row r="78" spans="1:8">
      <c r="A78" s="480" t="s">
        <v>3366</v>
      </c>
      <c r="B78" s="481" t="s">
        <v>3367</v>
      </c>
      <c r="C78" s="482">
        <v>21</v>
      </c>
      <c r="D78" s="482">
        <v>21</v>
      </c>
      <c r="E78" s="482">
        <v>1</v>
      </c>
      <c r="F78" s="482">
        <v>1</v>
      </c>
      <c r="G78" s="527">
        <f t="shared" si="3"/>
        <v>22</v>
      </c>
      <c r="H78" s="527">
        <f t="shared" si="3"/>
        <v>22</v>
      </c>
    </row>
    <row r="79" spans="1:8">
      <c r="A79" s="480" t="s">
        <v>3368</v>
      </c>
      <c r="B79" s="481" t="s">
        <v>3369</v>
      </c>
      <c r="C79" s="482">
        <v>13</v>
      </c>
      <c r="D79" s="482">
        <v>13</v>
      </c>
      <c r="E79" s="482">
        <v>0</v>
      </c>
      <c r="F79" s="482">
        <v>0</v>
      </c>
      <c r="G79" s="527">
        <f t="shared" si="3"/>
        <v>13</v>
      </c>
      <c r="H79" s="527">
        <f t="shared" si="3"/>
        <v>13</v>
      </c>
    </row>
    <row r="80" spans="1:8">
      <c r="A80" s="480" t="s">
        <v>3370</v>
      </c>
      <c r="B80" s="481" t="s">
        <v>3371</v>
      </c>
      <c r="C80" s="482">
        <v>0</v>
      </c>
      <c r="D80" s="482">
        <v>0</v>
      </c>
      <c r="E80" s="482">
        <v>1</v>
      </c>
      <c r="F80" s="482">
        <v>1</v>
      </c>
      <c r="G80" s="527">
        <f t="shared" si="3"/>
        <v>1</v>
      </c>
      <c r="H80" s="527">
        <f t="shared" si="3"/>
        <v>1</v>
      </c>
    </row>
    <row r="81" spans="1:8">
      <c r="A81" s="480" t="s">
        <v>3372</v>
      </c>
      <c r="B81" s="481" t="s">
        <v>3373</v>
      </c>
      <c r="C81" s="482">
        <v>406</v>
      </c>
      <c r="D81" s="482">
        <v>406</v>
      </c>
      <c r="E81" s="482">
        <v>12</v>
      </c>
      <c r="F81" s="482">
        <v>12</v>
      </c>
      <c r="G81" s="527">
        <f t="shared" si="3"/>
        <v>418</v>
      </c>
      <c r="H81" s="527">
        <f t="shared" si="3"/>
        <v>418</v>
      </c>
    </row>
    <row r="82" spans="1:8">
      <c r="A82" s="480" t="s">
        <v>3374</v>
      </c>
      <c r="B82" s="481" t="s">
        <v>3375</v>
      </c>
      <c r="C82" s="482">
        <v>2</v>
      </c>
      <c r="D82" s="482">
        <v>2</v>
      </c>
      <c r="E82" s="482">
        <v>1</v>
      </c>
      <c r="F82" s="482">
        <v>1</v>
      </c>
      <c r="G82" s="527">
        <f t="shared" si="3"/>
        <v>3</v>
      </c>
      <c r="H82" s="527">
        <f t="shared" si="3"/>
        <v>3</v>
      </c>
    </row>
    <row r="83" spans="1:8">
      <c r="A83" s="480" t="s">
        <v>3376</v>
      </c>
      <c r="B83" s="481" t="s">
        <v>3377</v>
      </c>
      <c r="C83" s="482">
        <v>1</v>
      </c>
      <c r="D83" s="482">
        <v>1</v>
      </c>
      <c r="E83" s="482">
        <v>0</v>
      </c>
      <c r="F83" s="482">
        <v>0</v>
      </c>
      <c r="G83" s="527">
        <f t="shared" si="3"/>
        <v>1</v>
      </c>
      <c r="H83" s="527">
        <f t="shared" si="3"/>
        <v>1</v>
      </c>
    </row>
    <row r="84" spans="1:8">
      <c r="A84" s="480" t="s">
        <v>3378</v>
      </c>
      <c r="B84" s="481" t="s">
        <v>3379</v>
      </c>
      <c r="C84" s="482">
        <v>68</v>
      </c>
      <c r="D84" s="482">
        <v>68</v>
      </c>
      <c r="E84" s="482">
        <v>14</v>
      </c>
      <c r="F84" s="482">
        <v>14</v>
      </c>
      <c r="G84" s="527">
        <f t="shared" si="3"/>
        <v>82</v>
      </c>
      <c r="H84" s="527">
        <f t="shared" si="3"/>
        <v>82</v>
      </c>
    </row>
    <row r="85" spans="1:8">
      <c r="A85" s="480" t="s">
        <v>3380</v>
      </c>
      <c r="B85" s="481" t="s">
        <v>3381</v>
      </c>
      <c r="C85" s="482">
        <v>29</v>
      </c>
      <c r="D85" s="482">
        <v>29</v>
      </c>
      <c r="E85" s="482">
        <v>4</v>
      </c>
      <c r="F85" s="482">
        <v>4</v>
      </c>
      <c r="G85" s="527">
        <f t="shared" si="3"/>
        <v>33</v>
      </c>
      <c r="H85" s="527">
        <f t="shared" si="3"/>
        <v>33</v>
      </c>
    </row>
    <row r="86" spans="1:8">
      <c r="A86" s="480" t="s">
        <v>2921</v>
      </c>
      <c r="B86" s="481" t="s">
        <v>2922</v>
      </c>
      <c r="C86" s="482">
        <v>1</v>
      </c>
      <c r="D86" s="482">
        <v>1</v>
      </c>
      <c r="E86" s="482">
        <v>96</v>
      </c>
      <c r="F86" s="482">
        <v>96</v>
      </c>
      <c r="G86" s="527">
        <f t="shared" si="3"/>
        <v>97</v>
      </c>
      <c r="H86" s="527">
        <f t="shared" si="3"/>
        <v>97</v>
      </c>
    </row>
    <row r="87" spans="1:8">
      <c r="A87" s="480" t="s">
        <v>2570</v>
      </c>
      <c r="B87" s="481" t="s">
        <v>2571</v>
      </c>
      <c r="C87" s="482">
        <v>0</v>
      </c>
      <c r="D87" s="482">
        <v>0</v>
      </c>
      <c r="E87" s="482">
        <v>1</v>
      </c>
      <c r="F87" s="482">
        <v>1</v>
      </c>
      <c r="G87" s="527">
        <f t="shared" si="3"/>
        <v>1</v>
      </c>
      <c r="H87" s="527">
        <f t="shared" si="3"/>
        <v>1</v>
      </c>
    </row>
    <row r="88" spans="1:8">
      <c r="A88" s="480" t="s">
        <v>3382</v>
      </c>
      <c r="B88" s="481" t="s">
        <v>3383</v>
      </c>
      <c r="C88" s="482">
        <v>473</v>
      </c>
      <c r="D88" s="482">
        <v>473</v>
      </c>
      <c r="E88" s="482">
        <v>53</v>
      </c>
      <c r="F88" s="482">
        <v>53</v>
      </c>
      <c r="G88" s="527">
        <f t="shared" si="3"/>
        <v>526</v>
      </c>
      <c r="H88" s="527">
        <f t="shared" si="3"/>
        <v>526</v>
      </c>
    </row>
    <row r="89" spans="1:8">
      <c r="A89" s="480" t="s">
        <v>3384</v>
      </c>
      <c r="B89" s="481" t="s">
        <v>3385</v>
      </c>
      <c r="C89" s="482">
        <v>996</v>
      </c>
      <c r="D89" s="482">
        <v>996</v>
      </c>
      <c r="E89" s="482">
        <v>53</v>
      </c>
      <c r="F89" s="482">
        <v>53</v>
      </c>
      <c r="G89" s="527">
        <f t="shared" si="3"/>
        <v>1049</v>
      </c>
      <c r="H89" s="527">
        <f t="shared" si="3"/>
        <v>1049</v>
      </c>
    </row>
    <row r="90" spans="1:8">
      <c r="A90" s="480" t="s">
        <v>3386</v>
      </c>
      <c r="B90" s="481" t="s">
        <v>3387</v>
      </c>
      <c r="C90" s="482">
        <v>447</v>
      </c>
      <c r="D90" s="482">
        <v>447</v>
      </c>
      <c r="E90" s="482">
        <v>55</v>
      </c>
      <c r="F90" s="482">
        <v>55</v>
      </c>
      <c r="G90" s="527">
        <f t="shared" si="3"/>
        <v>502</v>
      </c>
      <c r="H90" s="527">
        <f t="shared" si="3"/>
        <v>502</v>
      </c>
    </row>
    <row r="91" spans="1:8">
      <c r="A91" s="480" t="s">
        <v>3388</v>
      </c>
      <c r="B91" s="481" t="s">
        <v>3389</v>
      </c>
      <c r="C91" s="482">
        <v>952</v>
      </c>
      <c r="D91" s="482">
        <v>952</v>
      </c>
      <c r="E91" s="482">
        <v>35</v>
      </c>
      <c r="F91" s="482">
        <v>35</v>
      </c>
      <c r="G91" s="527">
        <f t="shared" si="3"/>
        <v>987</v>
      </c>
      <c r="H91" s="527">
        <f t="shared" si="3"/>
        <v>987</v>
      </c>
    </row>
    <row r="92" spans="1:8">
      <c r="A92" s="480" t="s">
        <v>2611</v>
      </c>
      <c r="B92" s="481" t="s">
        <v>2612</v>
      </c>
      <c r="C92" s="482">
        <v>0</v>
      </c>
      <c r="D92" s="482">
        <v>0</v>
      </c>
      <c r="E92" s="482">
        <v>1</v>
      </c>
      <c r="F92" s="482">
        <v>1</v>
      </c>
      <c r="G92" s="527">
        <f t="shared" si="3"/>
        <v>1</v>
      </c>
      <c r="H92" s="527">
        <f t="shared" si="3"/>
        <v>1</v>
      </c>
    </row>
    <row r="93" spans="1:8">
      <c r="A93" s="480" t="s">
        <v>3390</v>
      </c>
      <c r="B93" s="481" t="s">
        <v>3391</v>
      </c>
      <c r="C93" s="482">
        <v>20</v>
      </c>
      <c r="D93" s="482">
        <v>20</v>
      </c>
      <c r="E93" s="482">
        <v>0</v>
      </c>
      <c r="F93" s="482">
        <v>0</v>
      </c>
      <c r="G93" s="527">
        <f t="shared" si="3"/>
        <v>20</v>
      </c>
      <c r="H93" s="527">
        <f t="shared" si="3"/>
        <v>20</v>
      </c>
    </row>
    <row r="94" spans="1:8">
      <c r="A94" s="480" t="s">
        <v>2798</v>
      </c>
      <c r="B94" s="481" t="s">
        <v>2847</v>
      </c>
      <c r="C94" s="482">
        <v>0</v>
      </c>
      <c r="D94" s="482">
        <v>0</v>
      </c>
      <c r="E94" s="482">
        <v>1</v>
      </c>
      <c r="F94" s="482">
        <v>1</v>
      </c>
      <c r="G94" s="527">
        <f t="shared" si="3"/>
        <v>1</v>
      </c>
      <c r="H94" s="527">
        <f t="shared" si="3"/>
        <v>1</v>
      </c>
    </row>
    <row r="95" spans="1:8">
      <c r="A95" s="480" t="s">
        <v>3392</v>
      </c>
      <c r="B95" s="481" t="s">
        <v>3393</v>
      </c>
      <c r="C95" s="482">
        <v>8</v>
      </c>
      <c r="D95" s="482">
        <v>8</v>
      </c>
      <c r="E95" s="482">
        <v>0</v>
      </c>
      <c r="F95" s="482">
        <v>0</v>
      </c>
      <c r="G95" s="527">
        <f t="shared" si="3"/>
        <v>8</v>
      </c>
      <c r="H95" s="527">
        <f t="shared" si="3"/>
        <v>8</v>
      </c>
    </row>
    <row r="96" spans="1:8">
      <c r="A96" s="480" t="s">
        <v>2799</v>
      </c>
      <c r="B96" s="481" t="s">
        <v>2848</v>
      </c>
      <c r="C96" s="482">
        <v>1</v>
      </c>
      <c r="D96" s="482">
        <v>1</v>
      </c>
      <c r="E96" s="482">
        <v>0</v>
      </c>
      <c r="F96" s="482">
        <v>0</v>
      </c>
      <c r="G96" s="527">
        <f t="shared" si="3"/>
        <v>1</v>
      </c>
      <c r="H96" s="527">
        <f t="shared" si="3"/>
        <v>1</v>
      </c>
    </row>
    <row r="97" spans="1:8">
      <c r="A97" s="480" t="s">
        <v>3394</v>
      </c>
      <c r="B97" s="481" t="s">
        <v>3395</v>
      </c>
      <c r="C97" s="482">
        <v>4</v>
      </c>
      <c r="D97" s="482">
        <v>4</v>
      </c>
      <c r="E97" s="482">
        <v>0</v>
      </c>
      <c r="F97" s="482">
        <v>0</v>
      </c>
      <c r="G97" s="527">
        <f t="shared" si="3"/>
        <v>4</v>
      </c>
      <c r="H97" s="527">
        <f t="shared" si="3"/>
        <v>4</v>
      </c>
    </row>
    <row r="98" spans="1:8">
      <c r="A98" s="480" t="s">
        <v>3396</v>
      </c>
      <c r="B98" s="481" t="s">
        <v>3397</v>
      </c>
      <c r="C98" s="482">
        <v>0</v>
      </c>
      <c r="D98" s="482">
        <v>0</v>
      </c>
      <c r="E98" s="482">
        <v>17</v>
      </c>
      <c r="F98" s="482">
        <v>17</v>
      </c>
      <c r="G98" s="527">
        <f t="shared" si="3"/>
        <v>17</v>
      </c>
      <c r="H98" s="527">
        <f t="shared" si="3"/>
        <v>17</v>
      </c>
    </row>
    <row r="99" spans="1:8">
      <c r="A99" s="480" t="s">
        <v>3398</v>
      </c>
      <c r="B99" s="481" t="s">
        <v>3399</v>
      </c>
      <c r="C99" s="482">
        <v>1</v>
      </c>
      <c r="D99" s="482">
        <v>1</v>
      </c>
      <c r="E99" s="482">
        <v>23</v>
      </c>
      <c r="F99" s="482">
        <v>23</v>
      </c>
      <c r="G99" s="527">
        <f t="shared" si="3"/>
        <v>24</v>
      </c>
      <c r="H99" s="527">
        <f t="shared" si="3"/>
        <v>24</v>
      </c>
    </row>
    <row r="100" spans="1:8">
      <c r="A100" s="480" t="s">
        <v>3400</v>
      </c>
      <c r="B100" s="481" t="s">
        <v>3401</v>
      </c>
      <c r="C100" s="482">
        <v>0</v>
      </c>
      <c r="D100" s="482">
        <v>0</v>
      </c>
      <c r="E100" s="482">
        <v>29</v>
      </c>
      <c r="F100" s="482">
        <v>29</v>
      </c>
      <c r="G100" s="527">
        <f t="shared" si="3"/>
        <v>29</v>
      </c>
      <c r="H100" s="527">
        <f t="shared" si="3"/>
        <v>29</v>
      </c>
    </row>
    <row r="101" spans="1:8">
      <c r="A101" s="480" t="s">
        <v>3402</v>
      </c>
      <c r="B101" s="481" t="s">
        <v>3403</v>
      </c>
      <c r="C101" s="482">
        <v>0</v>
      </c>
      <c r="D101" s="482">
        <v>0</v>
      </c>
      <c r="E101" s="482">
        <v>2</v>
      </c>
      <c r="F101" s="482">
        <v>2</v>
      </c>
      <c r="G101" s="527">
        <f t="shared" si="3"/>
        <v>2</v>
      </c>
      <c r="H101" s="527">
        <f t="shared" si="3"/>
        <v>2</v>
      </c>
    </row>
    <row r="102" spans="1:8">
      <c r="A102" s="480" t="s">
        <v>3404</v>
      </c>
      <c r="B102" s="481" t="s">
        <v>3405</v>
      </c>
      <c r="C102" s="482">
        <v>0</v>
      </c>
      <c r="D102" s="482">
        <v>0</v>
      </c>
      <c r="E102" s="482">
        <v>3</v>
      </c>
      <c r="F102" s="482">
        <v>3</v>
      </c>
      <c r="G102" s="527">
        <f t="shared" si="3"/>
        <v>3</v>
      </c>
      <c r="H102" s="527">
        <f t="shared" si="3"/>
        <v>3</v>
      </c>
    </row>
    <row r="103" spans="1:8">
      <c r="A103" s="480" t="s">
        <v>3406</v>
      </c>
      <c r="B103" s="481" t="s">
        <v>3407</v>
      </c>
      <c r="C103" s="482">
        <v>0</v>
      </c>
      <c r="D103" s="482">
        <v>0</v>
      </c>
      <c r="E103" s="482">
        <v>129</v>
      </c>
      <c r="F103" s="482">
        <v>129</v>
      </c>
      <c r="G103" s="527">
        <f t="shared" si="3"/>
        <v>129</v>
      </c>
      <c r="H103" s="527">
        <f t="shared" si="3"/>
        <v>129</v>
      </c>
    </row>
    <row r="104" spans="1:8">
      <c r="A104" s="480" t="s">
        <v>3408</v>
      </c>
      <c r="B104" s="481" t="s">
        <v>3409</v>
      </c>
      <c r="C104" s="482">
        <v>0</v>
      </c>
      <c r="D104" s="482">
        <v>0</v>
      </c>
      <c r="E104" s="482">
        <v>29</v>
      </c>
      <c r="F104" s="482">
        <v>29</v>
      </c>
      <c r="G104" s="527">
        <f t="shared" si="3"/>
        <v>29</v>
      </c>
      <c r="H104" s="527">
        <f t="shared" si="3"/>
        <v>29</v>
      </c>
    </row>
    <row r="105" spans="1:8">
      <c r="A105" s="480" t="s">
        <v>3410</v>
      </c>
      <c r="B105" s="481" t="s">
        <v>3411</v>
      </c>
      <c r="C105" s="482">
        <v>1</v>
      </c>
      <c r="D105" s="482">
        <v>1</v>
      </c>
      <c r="E105" s="482">
        <v>211</v>
      </c>
      <c r="F105" s="482">
        <v>211</v>
      </c>
      <c r="G105" s="527">
        <f t="shared" si="3"/>
        <v>212</v>
      </c>
      <c r="H105" s="527">
        <f t="shared" si="3"/>
        <v>212</v>
      </c>
    </row>
    <row r="106" spans="1:8">
      <c r="A106" s="480" t="s">
        <v>2971</v>
      </c>
      <c r="B106" s="481" t="s">
        <v>2972</v>
      </c>
      <c r="C106" s="482">
        <v>1</v>
      </c>
      <c r="D106" s="482">
        <v>1</v>
      </c>
      <c r="E106" s="482">
        <v>424</v>
      </c>
      <c r="F106" s="482">
        <v>424</v>
      </c>
      <c r="G106" s="527">
        <f t="shared" si="3"/>
        <v>425</v>
      </c>
      <c r="H106" s="527">
        <f t="shared" si="3"/>
        <v>425</v>
      </c>
    </row>
    <row r="107" spans="1:8">
      <c r="A107" s="480" t="s">
        <v>3412</v>
      </c>
      <c r="B107" s="481" t="s">
        <v>3413</v>
      </c>
      <c r="C107" s="482">
        <v>0</v>
      </c>
      <c r="D107" s="482">
        <v>0</v>
      </c>
      <c r="E107" s="482">
        <v>4</v>
      </c>
      <c r="F107" s="482">
        <v>4</v>
      </c>
      <c r="G107" s="527">
        <f t="shared" si="3"/>
        <v>4</v>
      </c>
      <c r="H107" s="527">
        <f t="shared" si="3"/>
        <v>4</v>
      </c>
    </row>
    <row r="108" spans="1:8">
      <c r="A108" s="480" t="s">
        <v>3414</v>
      </c>
      <c r="B108" s="481" t="s">
        <v>3415</v>
      </c>
      <c r="C108" s="482">
        <v>0</v>
      </c>
      <c r="D108" s="482">
        <v>0</v>
      </c>
      <c r="E108" s="482">
        <v>2</v>
      </c>
      <c r="F108" s="482">
        <v>2</v>
      </c>
      <c r="G108" s="527">
        <f t="shared" si="3"/>
        <v>2</v>
      </c>
      <c r="H108" s="527">
        <f t="shared" si="3"/>
        <v>2</v>
      </c>
    </row>
    <row r="109" spans="1:8">
      <c r="A109" s="480" t="s">
        <v>2973</v>
      </c>
      <c r="B109" s="481" t="s">
        <v>2974</v>
      </c>
      <c r="C109" s="482">
        <v>1</v>
      </c>
      <c r="D109" s="482">
        <v>1</v>
      </c>
      <c r="E109" s="482">
        <v>181</v>
      </c>
      <c r="F109" s="482">
        <v>181</v>
      </c>
      <c r="G109" s="527">
        <f t="shared" si="3"/>
        <v>182</v>
      </c>
      <c r="H109" s="527">
        <f t="shared" si="3"/>
        <v>182</v>
      </c>
    </row>
    <row r="110" spans="1:8">
      <c r="A110" s="480" t="s">
        <v>3416</v>
      </c>
      <c r="B110" s="481" t="s">
        <v>3417</v>
      </c>
      <c r="C110" s="482">
        <v>0</v>
      </c>
      <c r="D110" s="482">
        <v>0</v>
      </c>
      <c r="E110" s="482">
        <v>1</v>
      </c>
      <c r="F110" s="482">
        <v>1</v>
      </c>
      <c r="G110" s="527">
        <f t="shared" si="3"/>
        <v>1</v>
      </c>
      <c r="H110" s="527">
        <f t="shared" si="3"/>
        <v>1</v>
      </c>
    </row>
    <row r="111" spans="1:8">
      <c r="A111" s="480" t="s">
        <v>3418</v>
      </c>
      <c r="B111" s="481" t="s">
        <v>3419</v>
      </c>
      <c r="C111" s="482">
        <v>0</v>
      </c>
      <c r="D111" s="482">
        <v>0</v>
      </c>
      <c r="E111" s="482">
        <v>11</v>
      </c>
      <c r="F111" s="482">
        <v>11</v>
      </c>
      <c r="G111" s="527">
        <f t="shared" si="3"/>
        <v>11</v>
      </c>
      <c r="H111" s="527">
        <f t="shared" si="3"/>
        <v>11</v>
      </c>
    </row>
    <row r="112" spans="1:8">
      <c r="A112" s="480" t="s">
        <v>2975</v>
      </c>
      <c r="B112" s="481" t="s">
        <v>2976</v>
      </c>
      <c r="C112" s="482">
        <v>0</v>
      </c>
      <c r="D112" s="482">
        <v>0</v>
      </c>
      <c r="E112" s="482">
        <v>83</v>
      </c>
      <c r="F112" s="482">
        <v>83</v>
      </c>
      <c r="G112" s="527">
        <f t="shared" si="3"/>
        <v>83</v>
      </c>
      <c r="H112" s="527">
        <f t="shared" si="3"/>
        <v>83</v>
      </c>
    </row>
    <row r="113" spans="1:8">
      <c r="A113" s="480" t="s">
        <v>3420</v>
      </c>
      <c r="B113" s="481" t="s">
        <v>3421</v>
      </c>
      <c r="C113" s="482">
        <v>1</v>
      </c>
      <c r="D113" s="482">
        <v>1</v>
      </c>
      <c r="E113" s="482">
        <v>8</v>
      </c>
      <c r="F113" s="482">
        <v>8</v>
      </c>
      <c r="G113" s="527">
        <f t="shared" si="3"/>
        <v>9</v>
      </c>
      <c r="H113" s="527">
        <f t="shared" si="3"/>
        <v>9</v>
      </c>
    </row>
    <row r="114" spans="1:8">
      <c r="A114" s="480" t="s">
        <v>3422</v>
      </c>
      <c r="B114" s="481" t="s">
        <v>3423</v>
      </c>
      <c r="C114" s="482">
        <v>0</v>
      </c>
      <c r="D114" s="482">
        <v>0</v>
      </c>
      <c r="E114" s="482">
        <v>4</v>
      </c>
      <c r="F114" s="482">
        <v>4</v>
      </c>
      <c r="G114" s="527">
        <f t="shared" si="3"/>
        <v>4</v>
      </c>
      <c r="H114" s="527">
        <f t="shared" si="3"/>
        <v>4</v>
      </c>
    </row>
    <row r="115" spans="1:8">
      <c r="A115" s="480" t="s">
        <v>2977</v>
      </c>
      <c r="B115" s="481" t="s">
        <v>2978</v>
      </c>
      <c r="C115" s="482">
        <v>0</v>
      </c>
      <c r="D115" s="482">
        <v>0</v>
      </c>
      <c r="E115" s="482">
        <v>1</v>
      </c>
      <c r="F115" s="482">
        <v>1</v>
      </c>
      <c r="G115" s="527">
        <f t="shared" si="3"/>
        <v>1</v>
      </c>
      <c r="H115" s="527">
        <f t="shared" si="3"/>
        <v>1</v>
      </c>
    </row>
    <row r="116" spans="1:8">
      <c r="A116" s="480" t="s">
        <v>2800</v>
      </c>
      <c r="B116" s="481" t="s">
        <v>2849</v>
      </c>
      <c r="C116" s="482">
        <v>0</v>
      </c>
      <c r="D116" s="482">
        <v>0</v>
      </c>
      <c r="E116" s="482">
        <v>1</v>
      </c>
      <c r="F116" s="482">
        <v>1</v>
      </c>
      <c r="G116" s="527">
        <f t="shared" si="3"/>
        <v>1</v>
      </c>
      <c r="H116" s="527">
        <f t="shared" si="3"/>
        <v>1</v>
      </c>
    </row>
    <row r="117" spans="1:8">
      <c r="A117" s="480" t="s">
        <v>2801</v>
      </c>
      <c r="B117" s="481" t="s">
        <v>2850</v>
      </c>
      <c r="C117" s="482">
        <v>1</v>
      </c>
      <c r="D117" s="482">
        <v>1</v>
      </c>
      <c r="E117" s="482">
        <v>1</v>
      </c>
      <c r="F117" s="482">
        <v>1</v>
      </c>
      <c r="G117" s="527">
        <f t="shared" si="3"/>
        <v>2</v>
      </c>
      <c r="H117" s="527">
        <f t="shared" si="3"/>
        <v>2</v>
      </c>
    </row>
    <row r="118" spans="1:8">
      <c r="A118" s="480" t="s">
        <v>2804</v>
      </c>
      <c r="B118" s="481" t="s">
        <v>2853</v>
      </c>
      <c r="C118" s="482">
        <v>0</v>
      </c>
      <c r="D118" s="482">
        <v>0</v>
      </c>
      <c r="E118" s="482">
        <v>18</v>
      </c>
      <c r="F118" s="482">
        <v>18</v>
      </c>
      <c r="G118" s="527">
        <f t="shared" si="3"/>
        <v>18</v>
      </c>
      <c r="H118" s="527">
        <f t="shared" si="3"/>
        <v>18</v>
      </c>
    </row>
    <row r="119" spans="1:8">
      <c r="A119" s="480" t="s">
        <v>3424</v>
      </c>
      <c r="B119" s="481" t="s">
        <v>3425</v>
      </c>
      <c r="C119" s="482">
        <v>6</v>
      </c>
      <c r="D119" s="482">
        <v>6</v>
      </c>
      <c r="E119" s="482">
        <v>1</v>
      </c>
      <c r="F119" s="482">
        <v>1</v>
      </c>
      <c r="G119" s="527">
        <f t="shared" ref="G119:H148" si="4">C119+E119</f>
        <v>7</v>
      </c>
      <c r="H119" s="527">
        <f t="shared" si="4"/>
        <v>7</v>
      </c>
    </row>
    <row r="120" spans="1:8">
      <c r="A120" s="480" t="s">
        <v>3426</v>
      </c>
      <c r="B120" s="481" t="s">
        <v>3427</v>
      </c>
      <c r="C120" s="482">
        <v>2</v>
      </c>
      <c r="D120" s="482">
        <v>2</v>
      </c>
      <c r="E120" s="482">
        <v>0</v>
      </c>
      <c r="F120" s="482">
        <v>0</v>
      </c>
      <c r="G120" s="527">
        <f t="shared" si="4"/>
        <v>2</v>
      </c>
      <c r="H120" s="527">
        <f t="shared" si="4"/>
        <v>2</v>
      </c>
    </row>
    <row r="121" spans="1:8">
      <c r="A121" s="480" t="s">
        <v>3428</v>
      </c>
      <c r="B121" s="481" t="s">
        <v>3429</v>
      </c>
      <c r="C121" s="482">
        <v>1</v>
      </c>
      <c r="D121" s="482">
        <v>1</v>
      </c>
      <c r="E121" s="482">
        <v>0</v>
      </c>
      <c r="F121" s="482">
        <v>0</v>
      </c>
      <c r="G121" s="527">
        <f t="shared" si="4"/>
        <v>1</v>
      </c>
      <c r="H121" s="527">
        <f t="shared" si="4"/>
        <v>1</v>
      </c>
    </row>
    <row r="122" spans="1:8">
      <c r="A122" s="480" t="s">
        <v>3243</v>
      </c>
      <c r="B122" s="481" t="s">
        <v>3244</v>
      </c>
      <c r="C122" s="482">
        <v>2</v>
      </c>
      <c r="D122" s="482">
        <v>2</v>
      </c>
      <c r="E122" s="482">
        <v>98</v>
      </c>
      <c r="F122" s="482">
        <v>98</v>
      </c>
      <c r="G122" s="527">
        <f t="shared" si="4"/>
        <v>100</v>
      </c>
      <c r="H122" s="527">
        <f t="shared" si="4"/>
        <v>100</v>
      </c>
    </row>
    <row r="123" spans="1:8">
      <c r="A123" s="480" t="s">
        <v>3430</v>
      </c>
      <c r="B123" s="481" t="s">
        <v>3431</v>
      </c>
      <c r="C123" s="482">
        <v>481</v>
      </c>
      <c r="D123" s="482">
        <v>481</v>
      </c>
      <c r="E123" s="482">
        <v>0</v>
      </c>
      <c r="F123" s="482">
        <v>0</v>
      </c>
      <c r="G123" s="527">
        <f t="shared" si="4"/>
        <v>481</v>
      </c>
      <c r="H123" s="527">
        <f t="shared" si="4"/>
        <v>481</v>
      </c>
    </row>
    <row r="124" spans="1:8">
      <c r="A124" s="480" t="s">
        <v>3432</v>
      </c>
      <c r="B124" s="481" t="s">
        <v>3433</v>
      </c>
      <c r="C124" s="482">
        <v>0</v>
      </c>
      <c r="D124" s="482">
        <v>0</v>
      </c>
      <c r="E124" s="482">
        <v>12</v>
      </c>
      <c r="F124" s="482">
        <v>12</v>
      </c>
      <c r="G124" s="527">
        <f t="shared" si="4"/>
        <v>12</v>
      </c>
      <c r="H124" s="527">
        <f t="shared" si="4"/>
        <v>12</v>
      </c>
    </row>
    <row r="125" spans="1:8">
      <c r="A125" s="480" t="s">
        <v>3434</v>
      </c>
      <c r="B125" s="481" t="s">
        <v>3435</v>
      </c>
      <c r="C125" s="482">
        <v>0</v>
      </c>
      <c r="D125" s="482">
        <v>0</v>
      </c>
      <c r="E125" s="482">
        <v>1</v>
      </c>
      <c r="F125" s="482">
        <v>1</v>
      </c>
      <c r="G125" s="527">
        <f t="shared" si="4"/>
        <v>1</v>
      </c>
      <c r="H125" s="527">
        <f t="shared" si="4"/>
        <v>1</v>
      </c>
    </row>
    <row r="126" spans="1:8">
      <c r="A126" s="480" t="s">
        <v>2805</v>
      </c>
      <c r="B126" s="481" t="s">
        <v>2854</v>
      </c>
      <c r="C126" s="482">
        <v>0</v>
      </c>
      <c r="D126" s="482">
        <v>0</v>
      </c>
      <c r="E126" s="482">
        <v>1</v>
      </c>
      <c r="F126" s="482">
        <v>1</v>
      </c>
      <c r="G126" s="527">
        <f t="shared" si="4"/>
        <v>1</v>
      </c>
      <c r="H126" s="527">
        <f t="shared" si="4"/>
        <v>1</v>
      </c>
    </row>
    <row r="127" spans="1:8">
      <c r="A127" s="480" t="s">
        <v>2807</v>
      </c>
      <c r="B127" s="481" t="s">
        <v>2856</v>
      </c>
      <c r="C127" s="482">
        <v>0</v>
      </c>
      <c r="D127" s="482">
        <v>0</v>
      </c>
      <c r="E127" s="482">
        <v>2</v>
      </c>
      <c r="F127" s="482">
        <v>2</v>
      </c>
      <c r="G127" s="527">
        <f t="shared" si="4"/>
        <v>2</v>
      </c>
      <c r="H127" s="527">
        <f t="shared" si="4"/>
        <v>2</v>
      </c>
    </row>
    <row r="128" spans="1:8">
      <c r="A128" s="480" t="s">
        <v>2814</v>
      </c>
      <c r="B128" s="481" t="s">
        <v>2863</v>
      </c>
      <c r="C128" s="482">
        <v>0</v>
      </c>
      <c r="D128" s="482">
        <v>0</v>
      </c>
      <c r="E128" s="482">
        <v>2</v>
      </c>
      <c r="F128" s="482">
        <v>2</v>
      </c>
      <c r="G128" s="527">
        <f t="shared" si="4"/>
        <v>2</v>
      </c>
      <c r="H128" s="527">
        <f t="shared" si="4"/>
        <v>2</v>
      </c>
    </row>
    <row r="129" spans="1:8">
      <c r="A129" s="480" t="s">
        <v>2823</v>
      </c>
      <c r="B129" s="481" t="s">
        <v>2872</v>
      </c>
      <c r="C129" s="482">
        <v>1</v>
      </c>
      <c r="D129" s="482">
        <v>1</v>
      </c>
      <c r="E129" s="482">
        <v>0</v>
      </c>
      <c r="F129" s="482">
        <v>0</v>
      </c>
      <c r="G129" s="527">
        <f t="shared" si="4"/>
        <v>1</v>
      </c>
      <c r="H129" s="527">
        <f t="shared" si="4"/>
        <v>1</v>
      </c>
    </row>
    <row r="130" spans="1:8">
      <c r="A130" s="480" t="s">
        <v>2827</v>
      </c>
      <c r="B130" s="481" t="s">
        <v>2876</v>
      </c>
      <c r="C130" s="482">
        <v>2</v>
      </c>
      <c r="D130" s="482">
        <v>2</v>
      </c>
      <c r="E130" s="482">
        <v>547</v>
      </c>
      <c r="F130" s="482">
        <v>547</v>
      </c>
      <c r="G130" s="527">
        <f t="shared" si="4"/>
        <v>549</v>
      </c>
      <c r="H130" s="527">
        <f t="shared" si="4"/>
        <v>549</v>
      </c>
    </row>
    <row r="131" spans="1:8">
      <c r="A131" s="480" t="s">
        <v>2979</v>
      </c>
      <c r="B131" s="481" t="s">
        <v>2980</v>
      </c>
      <c r="C131" s="482">
        <v>0</v>
      </c>
      <c r="D131" s="482">
        <v>0</v>
      </c>
      <c r="E131" s="482">
        <v>18</v>
      </c>
      <c r="F131" s="482">
        <v>18</v>
      </c>
      <c r="G131" s="527">
        <f t="shared" si="4"/>
        <v>18</v>
      </c>
      <c r="H131" s="527">
        <f t="shared" si="4"/>
        <v>18</v>
      </c>
    </row>
    <row r="132" spans="1:8">
      <c r="A132" s="480" t="s">
        <v>2829</v>
      </c>
      <c r="B132" s="481" t="s">
        <v>2878</v>
      </c>
      <c r="C132" s="482">
        <v>1</v>
      </c>
      <c r="D132" s="482">
        <v>1</v>
      </c>
      <c r="E132" s="482">
        <v>1</v>
      </c>
      <c r="F132" s="482">
        <v>1</v>
      </c>
      <c r="G132" s="527">
        <f t="shared" si="4"/>
        <v>2</v>
      </c>
      <c r="H132" s="527">
        <f t="shared" si="4"/>
        <v>2</v>
      </c>
    </row>
    <row r="133" spans="1:8">
      <c r="A133" s="480" t="s">
        <v>2981</v>
      </c>
      <c r="B133" s="481" t="s">
        <v>2982</v>
      </c>
      <c r="C133" s="482">
        <v>0</v>
      </c>
      <c r="D133" s="482">
        <v>0</v>
      </c>
      <c r="E133" s="482">
        <v>12</v>
      </c>
      <c r="F133" s="482">
        <v>12</v>
      </c>
      <c r="G133" s="527">
        <f t="shared" si="4"/>
        <v>12</v>
      </c>
      <c r="H133" s="527">
        <f t="shared" si="4"/>
        <v>12</v>
      </c>
    </row>
    <row r="134" spans="1:8">
      <c r="A134" s="480" t="s">
        <v>3052</v>
      </c>
      <c r="B134" s="481" t="s">
        <v>3053</v>
      </c>
      <c r="C134" s="482">
        <v>1</v>
      </c>
      <c r="D134" s="482">
        <v>1</v>
      </c>
      <c r="E134" s="482">
        <v>35</v>
      </c>
      <c r="F134" s="482">
        <v>35</v>
      </c>
      <c r="G134" s="527">
        <f t="shared" si="4"/>
        <v>36</v>
      </c>
      <c r="H134" s="527">
        <f t="shared" si="4"/>
        <v>36</v>
      </c>
    </row>
    <row r="135" spans="1:8">
      <c r="A135" s="480" t="s">
        <v>3436</v>
      </c>
      <c r="B135" s="481" t="s">
        <v>3437</v>
      </c>
      <c r="C135" s="482">
        <v>0</v>
      </c>
      <c r="D135" s="482">
        <v>0</v>
      </c>
      <c r="E135" s="482">
        <v>6</v>
      </c>
      <c r="F135" s="482">
        <v>6</v>
      </c>
      <c r="G135" s="527">
        <f t="shared" si="4"/>
        <v>6</v>
      </c>
      <c r="H135" s="527">
        <f t="shared" si="4"/>
        <v>6</v>
      </c>
    </row>
    <row r="136" spans="1:8">
      <c r="A136" s="480" t="s">
        <v>2832</v>
      </c>
      <c r="B136" s="481" t="s">
        <v>2881</v>
      </c>
      <c r="C136" s="482">
        <v>24</v>
      </c>
      <c r="D136" s="482">
        <v>24</v>
      </c>
      <c r="E136" s="482">
        <v>157</v>
      </c>
      <c r="F136" s="482">
        <v>157</v>
      </c>
      <c r="G136" s="527">
        <f t="shared" si="4"/>
        <v>181</v>
      </c>
      <c r="H136" s="527">
        <f t="shared" si="4"/>
        <v>181</v>
      </c>
    </row>
    <row r="137" spans="1:8">
      <c r="A137" s="480" t="s">
        <v>3039</v>
      </c>
      <c r="B137" s="481" t="s">
        <v>3040</v>
      </c>
      <c r="C137" s="482">
        <v>0</v>
      </c>
      <c r="D137" s="482">
        <v>0</v>
      </c>
      <c r="E137" s="482">
        <v>7</v>
      </c>
      <c r="F137" s="482">
        <v>7</v>
      </c>
      <c r="G137" s="527">
        <f t="shared" si="4"/>
        <v>7</v>
      </c>
      <c r="H137" s="527">
        <f t="shared" si="4"/>
        <v>7</v>
      </c>
    </row>
    <row r="138" spans="1:8">
      <c r="A138" s="480" t="s">
        <v>2834</v>
      </c>
      <c r="B138" s="481" t="s">
        <v>2883</v>
      </c>
      <c r="C138" s="482">
        <v>11</v>
      </c>
      <c r="D138" s="482">
        <v>11</v>
      </c>
      <c r="E138" s="482">
        <v>790</v>
      </c>
      <c r="F138" s="482">
        <v>790</v>
      </c>
      <c r="G138" s="527">
        <f t="shared" si="4"/>
        <v>801</v>
      </c>
      <c r="H138" s="527">
        <f t="shared" si="4"/>
        <v>801</v>
      </c>
    </row>
    <row r="139" spans="1:8">
      <c r="A139" s="480" t="s">
        <v>3054</v>
      </c>
      <c r="B139" s="481" t="s">
        <v>3055</v>
      </c>
      <c r="C139" s="482">
        <v>0</v>
      </c>
      <c r="D139" s="482">
        <v>0</v>
      </c>
      <c r="E139" s="482">
        <v>6</v>
      </c>
      <c r="F139" s="482">
        <v>6</v>
      </c>
      <c r="G139" s="527">
        <f t="shared" si="4"/>
        <v>6</v>
      </c>
      <c r="H139" s="527">
        <f t="shared" si="4"/>
        <v>6</v>
      </c>
    </row>
    <row r="140" spans="1:8">
      <c r="A140" s="480" t="s">
        <v>2836</v>
      </c>
      <c r="B140" s="481" t="s">
        <v>2885</v>
      </c>
      <c r="C140" s="482">
        <v>0</v>
      </c>
      <c r="D140" s="482">
        <v>0</v>
      </c>
      <c r="E140" s="482">
        <v>1</v>
      </c>
      <c r="F140" s="482">
        <v>1</v>
      </c>
      <c r="G140" s="527">
        <f t="shared" si="4"/>
        <v>1</v>
      </c>
      <c r="H140" s="527">
        <f t="shared" si="4"/>
        <v>1</v>
      </c>
    </row>
    <row r="141" spans="1:8">
      <c r="A141" s="480" t="s">
        <v>2785</v>
      </c>
      <c r="B141" s="481" t="s">
        <v>2786</v>
      </c>
      <c r="C141" s="482">
        <v>37</v>
      </c>
      <c r="D141" s="482">
        <v>37</v>
      </c>
      <c r="E141" s="482">
        <v>1310</v>
      </c>
      <c r="F141" s="482">
        <v>1310</v>
      </c>
      <c r="G141" s="527">
        <f t="shared" si="4"/>
        <v>1347</v>
      </c>
      <c r="H141" s="527">
        <f t="shared" si="4"/>
        <v>1347</v>
      </c>
    </row>
    <row r="142" spans="1:8">
      <c r="A142" s="480" t="s">
        <v>2985</v>
      </c>
      <c r="B142" s="481" t="s">
        <v>2986</v>
      </c>
      <c r="C142" s="482">
        <v>0</v>
      </c>
      <c r="D142" s="482">
        <v>0</v>
      </c>
      <c r="E142" s="482">
        <v>3</v>
      </c>
      <c r="F142" s="482">
        <v>3</v>
      </c>
      <c r="G142" s="527">
        <f t="shared" si="4"/>
        <v>3</v>
      </c>
      <c r="H142" s="527">
        <f t="shared" si="4"/>
        <v>3</v>
      </c>
    </row>
    <row r="143" spans="1:8">
      <c r="A143" s="480" t="s">
        <v>3041</v>
      </c>
      <c r="B143" s="481" t="s">
        <v>3042</v>
      </c>
      <c r="C143" s="482">
        <v>0</v>
      </c>
      <c r="D143" s="482">
        <v>0</v>
      </c>
      <c r="E143" s="482">
        <v>32</v>
      </c>
      <c r="F143" s="482">
        <v>32</v>
      </c>
      <c r="G143" s="527">
        <f t="shared" si="4"/>
        <v>32</v>
      </c>
      <c r="H143" s="527">
        <f t="shared" si="4"/>
        <v>32</v>
      </c>
    </row>
    <row r="144" spans="1:8">
      <c r="A144" s="480" t="s">
        <v>2987</v>
      </c>
      <c r="B144" s="481" t="s">
        <v>2988</v>
      </c>
      <c r="C144" s="482">
        <v>0</v>
      </c>
      <c r="D144" s="482">
        <v>0</v>
      </c>
      <c r="E144" s="482">
        <v>598</v>
      </c>
      <c r="F144" s="482">
        <v>598</v>
      </c>
      <c r="G144" s="527">
        <f t="shared" si="4"/>
        <v>598</v>
      </c>
      <c r="H144" s="527">
        <f t="shared" si="4"/>
        <v>598</v>
      </c>
    </row>
    <row r="145" spans="1:8">
      <c r="A145" s="480" t="s">
        <v>3144</v>
      </c>
      <c r="B145" s="481" t="s">
        <v>3145</v>
      </c>
      <c r="C145" s="482">
        <v>1</v>
      </c>
      <c r="D145" s="482">
        <v>1</v>
      </c>
      <c r="E145" s="482">
        <v>138</v>
      </c>
      <c r="F145" s="482">
        <v>138</v>
      </c>
      <c r="G145" s="527">
        <f t="shared" si="4"/>
        <v>139</v>
      </c>
      <c r="H145" s="527">
        <f t="shared" si="4"/>
        <v>139</v>
      </c>
    </row>
    <row r="146" spans="1:8">
      <c r="A146" s="480" t="s">
        <v>2837</v>
      </c>
      <c r="B146" s="481" t="s">
        <v>2886</v>
      </c>
      <c r="C146" s="482">
        <v>2</v>
      </c>
      <c r="D146" s="482">
        <v>2</v>
      </c>
      <c r="E146" s="482">
        <v>588</v>
      </c>
      <c r="F146" s="482">
        <v>588</v>
      </c>
      <c r="G146" s="527">
        <f t="shared" si="4"/>
        <v>590</v>
      </c>
      <c r="H146" s="527">
        <f t="shared" si="4"/>
        <v>590</v>
      </c>
    </row>
    <row r="147" spans="1:8">
      <c r="A147" s="480" t="s">
        <v>3438</v>
      </c>
      <c r="B147" s="481" t="s">
        <v>3439</v>
      </c>
      <c r="C147" s="482">
        <v>0</v>
      </c>
      <c r="D147" s="482">
        <v>0</v>
      </c>
      <c r="E147" s="482">
        <v>6</v>
      </c>
      <c r="F147" s="482">
        <v>6</v>
      </c>
      <c r="G147" s="527">
        <f t="shared" si="4"/>
        <v>6</v>
      </c>
      <c r="H147" s="527">
        <f t="shared" si="4"/>
        <v>6</v>
      </c>
    </row>
    <row r="148" spans="1:8">
      <c r="C148" s="553">
        <f>SUM(C52:C147)</f>
        <v>6647</v>
      </c>
      <c r="D148" s="553">
        <f t="shared" ref="D148:F148" si="5">SUM(D52:D147)</f>
        <v>6647</v>
      </c>
      <c r="E148" s="553">
        <f t="shared" si="5"/>
        <v>7479</v>
      </c>
      <c r="F148" s="553">
        <f t="shared" si="5"/>
        <v>7479</v>
      </c>
      <c r="G148" s="529">
        <f t="shared" si="4"/>
        <v>14126</v>
      </c>
      <c r="H148" s="529">
        <f t="shared" si="4"/>
        <v>14126</v>
      </c>
    </row>
  </sheetData>
  <mergeCells count="5"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136"/>
  <sheetViews>
    <sheetView topLeftCell="A16" workbookViewId="0">
      <selection activeCell="K37" sqref="K37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105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105"/>
    </row>
    <row r="3" spans="1:8" ht="9" customHeight="1">
      <c r="A3" s="221"/>
      <c r="B3" s="222"/>
      <c r="C3" s="213"/>
      <c r="D3" s="217"/>
      <c r="E3" s="217"/>
      <c r="F3" s="217"/>
      <c r="G3" s="219"/>
      <c r="H3" s="105"/>
    </row>
    <row r="4" spans="1:8" ht="14.25">
      <c r="A4" s="221"/>
      <c r="B4" s="222" t="s">
        <v>196</v>
      </c>
      <c r="C4" s="214" t="s">
        <v>311</v>
      </c>
      <c r="D4" s="218"/>
      <c r="E4" s="218"/>
      <c r="F4" s="218"/>
      <c r="G4" s="220"/>
      <c r="H4" s="105"/>
    </row>
    <row r="5" spans="1:8" ht="14.25">
      <c r="A5" s="221"/>
      <c r="B5" s="222" t="s">
        <v>237</v>
      </c>
      <c r="C5" s="214" t="s">
        <v>1824</v>
      </c>
      <c r="D5" s="218"/>
      <c r="E5" s="218"/>
      <c r="F5" s="218"/>
      <c r="G5" s="220"/>
      <c r="H5" s="105"/>
    </row>
    <row r="6" spans="1:8" ht="9" customHeight="1">
      <c r="A6" s="182"/>
      <c r="B6" s="182"/>
      <c r="C6" s="182"/>
      <c r="D6" s="182"/>
      <c r="E6" s="182"/>
      <c r="F6" s="182"/>
      <c r="G6" s="102"/>
      <c r="H6" s="102"/>
    </row>
    <row r="7" spans="1:8">
      <c r="A7" s="670" t="s">
        <v>120</v>
      </c>
      <c r="B7" s="670" t="s">
        <v>239</v>
      </c>
      <c r="C7" s="664" t="s">
        <v>252</v>
      </c>
      <c r="D7" s="664"/>
      <c r="E7" s="664" t="s">
        <v>253</v>
      </c>
      <c r="F7" s="664"/>
      <c r="G7" s="664" t="s">
        <v>88</v>
      </c>
      <c r="H7" s="664"/>
    </row>
    <row r="8" spans="1:8" ht="34.5" thickBot="1">
      <c r="A8" s="671"/>
      <c r="B8" s="671"/>
      <c r="C8" s="104" t="s">
        <v>360</v>
      </c>
      <c r="D8" s="104" t="s">
        <v>361</v>
      </c>
      <c r="E8" s="104" t="s">
        <v>360</v>
      </c>
      <c r="F8" s="104" t="s">
        <v>361</v>
      </c>
      <c r="G8" s="104" t="s">
        <v>360</v>
      </c>
      <c r="H8" s="104" t="s">
        <v>361</v>
      </c>
    </row>
    <row r="9" spans="1:8" ht="16.5" customHeight="1" thickTop="1">
      <c r="A9" s="558"/>
      <c r="B9" s="561" t="s">
        <v>238</v>
      </c>
      <c r="C9" s="560"/>
      <c r="D9" s="560"/>
      <c r="E9" s="560"/>
      <c r="F9" s="560"/>
      <c r="G9" s="293"/>
      <c r="H9" s="560"/>
    </row>
    <row r="10" spans="1:8" s="565" customFormat="1" ht="12" customHeight="1">
      <c r="A10" s="480" t="s">
        <v>3492</v>
      </c>
      <c r="B10" s="481" t="s">
        <v>3493</v>
      </c>
      <c r="C10" s="482">
        <v>0</v>
      </c>
      <c r="D10" s="482">
        <v>0</v>
      </c>
      <c r="E10" s="482">
        <v>2</v>
      </c>
      <c r="F10" s="482">
        <v>2</v>
      </c>
      <c r="G10" s="527">
        <f t="shared" ref="G10:G22" si="0">C10+E10</f>
        <v>2</v>
      </c>
      <c r="H10" s="527">
        <f t="shared" ref="H10:H22" si="1">D10+F10</f>
        <v>2</v>
      </c>
    </row>
    <row r="11" spans="1:8" s="565" customFormat="1" ht="12" customHeight="1">
      <c r="A11" s="480" t="s">
        <v>3502</v>
      </c>
      <c r="B11" s="481" t="s">
        <v>3503</v>
      </c>
      <c r="C11" s="482">
        <v>0</v>
      </c>
      <c r="D11" s="482">
        <v>0</v>
      </c>
      <c r="E11" s="481">
        <v>34</v>
      </c>
      <c r="F11" s="481">
        <v>34</v>
      </c>
      <c r="G11" s="527">
        <f t="shared" si="0"/>
        <v>34</v>
      </c>
      <c r="H11" s="527">
        <f t="shared" si="1"/>
        <v>34</v>
      </c>
    </row>
    <row r="12" spans="1:8" s="565" customFormat="1" ht="12" customHeight="1">
      <c r="A12" s="480" t="s">
        <v>3504</v>
      </c>
      <c r="B12" s="481" t="s">
        <v>3505</v>
      </c>
      <c r="C12" s="482">
        <v>0</v>
      </c>
      <c r="D12" s="482">
        <v>0</v>
      </c>
      <c r="E12" s="482">
        <v>50</v>
      </c>
      <c r="F12" s="482">
        <v>50</v>
      </c>
      <c r="G12" s="527">
        <f t="shared" si="0"/>
        <v>50</v>
      </c>
      <c r="H12" s="527">
        <f t="shared" si="1"/>
        <v>50</v>
      </c>
    </row>
    <row r="13" spans="1:8" s="565" customFormat="1" ht="12" customHeight="1">
      <c r="A13" s="480" t="s">
        <v>3506</v>
      </c>
      <c r="B13" s="481" t="s">
        <v>3507</v>
      </c>
      <c r="C13" s="482">
        <v>0</v>
      </c>
      <c r="D13" s="482">
        <v>0</v>
      </c>
      <c r="E13" s="482">
        <v>1</v>
      </c>
      <c r="F13" s="482">
        <v>1</v>
      </c>
      <c r="G13" s="527">
        <f t="shared" si="0"/>
        <v>1</v>
      </c>
      <c r="H13" s="527">
        <f t="shared" si="1"/>
        <v>1</v>
      </c>
    </row>
    <row r="14" spans="1:8" s="565" customFormat="1" ht="12" customHeight="1">
      <c r="A14" s="480" t="s">
        <v>3508</v>
      </c>
      <c r="B14" s="481" t="s">
        <v>3509</v>
      </c>
      <c r="C14" s="482">
        <v>0</v>
      </c>
      <c r="D14" s="482">
        <v>0</v>
      </c>
      <c r="E14" s="482">
        <v>15</v>
      </c>
      <c r="F14" s="482">
        <v>15</v>
      </c>
      <c r="G14" s="527">
        <f t="shared" si="0"/>
        <v>15</v>
      </c>
      <c r="H14" s="527">
        <f t="shared" si="1"/>
        <v>15</v>
      </c>
    </row>
    <row r="15" spans="1:8" s="565" customFormat="1" ht="12" customHeight="1">
      <c r="A15" s="480" t="s">
        <v>3514</v>
      </c>
      <c r="B15" s="481" t="s">
        <v>3515</v>
      </c>
      <c r="C15" s="482">
        <v>0</v>
      </c>
      <c r="D15" s="482">
        <v>0</v>
      </c>
      <c r="E15" s="482">
        <v>2</v>
      </c>
      <c r="F15" s="482">
        <v>2</v>
      </c>
      <c r="G15" s="527">
        <f t="shared" si="0"/>
        <v>2</v>
      </c>
      <c r="H15" s="527">
        <f t="shared" si="1"/>
        <v>2</v>
      </c>
    </row>
    <row r="16" spans="1:8" s="565" customFormat="1" ht="12" customHeight="1">
      <c r="A16" s="480" t="s">
        <v>3516</v>
      </c>
      <c r="B16" s="481" t="s">
        <v>3517</v>
      </c>
      <c r="C16" s="482">
        <v>0</v>
      </c>
      <c r="D16" s="482">
        <v>0</v>
      </c>
      <c r="E16" s="482">
        <v>1</v>
      </c>
      <c r="F16" s="482">
        <v>1</v>
      </c>
      <c r="G16" s="527">
        <f t="shared" si="0"/>
        <v>1</v>
      </c>
      <c r="H16" s="527">
        <f t="shared" si="1"/>
        <v>1</v>
      </c>
    </row>
    <row r="17" spans="1:8" s="565" customFormat="1" ht="12" customHeight="1">
      <c r="A17" s="480" t="s">
        <v>3520</v>
      </c>
      <c r="B17" s="481" t="s">
        <v>3521</v>
      </c>
      <c r="C17" s="482">
        <v>0</v>
      </c>
      <c r="D17" s="482">
        <v>0</v>
      </c>
      <c r="E17" s="482">
        <v>1</v>
      </c>
      <c r="F17" s="482">
        <v>1</v>
      </c>
      <c r="G17" s="527">
        <f t="shared" si="0"/>
        <v>1</v>
      </c>
      <c r="H17" s="527">
        <f t="shared" si="1"/>
        <v>1</v>
      </c>
    </row>
    <row r="18" spans="1:8" s="565" customFormat="1" ht="12" customHeight="1">
      <c r="A18" s="480" t="s">
        <v>3522</v>
      </c>
      <c r="B18" s="481" t="s">
        <v>3523</v>
      </c>
      <c r="C18" s="482">
        <v>0</v>
      </c>
      <c r="D18" s="482">
        <v>0</v>
      </c>
      <c r="E18" s="482">
        <v>4</v>
      </c>
      <c r="F18" s="482">
        <v>4</v>
      </c>
      <c r="G18" s="527">
        <f t="shared" si="0"/>
        <v>4</v>
      </c>
      <c r="H18" s="527">
        <f t="shared" si="1"/>
        <v>4</v>
      </c>
    </row>
    <row r="19" spans="1:8" s="565" customFormat="1" ht="12" customHeight="1">
      <c r="A19" s="480" t="s">
        <v>3524</v>
      </c>
      <c r="B19" s="481" t="s">
        <v>3525</v>
      </c>
      <c r="C19" s="482">
        <v>0</v>
      </c>
      <c r="D19" s="482">
        <v>0</v>
      </c>
      <c r="E19" s="482">
        <v>1</v>
      </c>
      <c r="F19" s="482">
        <v>1</v>
      </c>
      <c r="G19" s="527">
        <f t="shared" si="0"/>
        <v>1</v>
      </c>
      <c r="H19" s="527">
        <f t="shared" si="1"/>
        <v>1</v>
      </c>
    </row>
    <row r="20" spans="1:8" s="565" customFormat="1" ht="12" customHeight="1">
      <c r="A20" s="480" t="s">
        <v>3526</v>
      </c>
      <c r="B20" s="481" t="s">
        <v>3527</v>
      </c>
      <c r="C20" s="482">
        <v>0</v>
      </c>
      <c r="D20" s="482">
        <v>0</v>
      </c>
      <c r="E20" s="482">
        <v>1</v>
      </c>
      <c r="F20" s="482">
        <v>1</v>
      </c>
      <c r="G20" s="527">
        <f t="shared" si="0"/>
        <v>1</v>
      </c>
      <c r="H20" s="527">
        <f t="shared" si="1"/>
        <v>1</v>
      </c>
    </row>
    <row r="21" spans="1:8" s="565" customFormat="1" ht="12" customHeight="1">
      <c r="A21" s="480" t="s">
        <v>3528</v>
      </c>
      <c r="B21" s="481" t="s">
        <v>3529</v>
      </c>
      <c r="C21" s="482">
        <v>0</v>
      </c>
      <c r="D21" s="482">
        <v>0</v>
      </c>
      <c r="E21" s="482">
        <v>1</v>
      </c>
      <c r="F21" s="482">
        <v>1</v>
      </c>
      <c r="G21" s="527">
        <f t="shared" si="0"/>
        <v>1</v>
      </c>
      <c r="H21" s="527">
        <f t="shared" si="1"/>
        <v>1</v>
      </c>
    </row>
    <row r="22" spans="1:8" s="565" customFormat="1" ht="12" customHeight="1">
      <c r="A22" s="480" t="s">
        <v>3530</v>
      </c>
      <c r="B22" s="481" t="s">
        <v>3531</v>
      </c>
      <c r="C22" s="482">
        <v>0</v>
      </c>
      <c r="D22" s="482">
        <v>0</v>
      </c>
      <c r="E22" s="482">
        <v>1</v>
      </c>
      <c r="F22" s="482">
        <v>1</v>
      </c>
      <c r="G22" s="527">
        <f t="shared" si="0"/>
        <v>1</v>
      </c>
      <c r="H22" s="527">
        <f t="shared" si="1"/>
        <v>1</v>
      </c>
    </row>
    <row r="23" spans="1:8" s="565" customFormat="1" ht="9.75" customHeight="1">
      <c r="A23" s="541"/>
      <c r="B23" s="562"/>
      <c r="C23" s="563">
        <f>SUM(C10:C22)</f>
        <v>0</v>
      </c>
      <c r="D23" s="563">
        <f t="shared" ref="D23:H23" si="2">SUM(D10:D22)</f>
        <v>0</v>
      </c>
      <c r="E23" s="563">
        <f t="shared" si="2"/>
        <v>114</v>
      </c>
      <c r="F23" s="563">
        <f t="shared" si="2"/>
        <v>114</v>
      </c>
      <c r="G23" s="563">
        <f t="shared" si="2"/>
        <v>114</v>
      </c>
      <c r="H23" s="563">
        <f t="shared" si="2"/>
        <v>114</v>
      </c>
    </row>
    <row r="24" spans="1:8" s="565" customFormat="1" ht="14.25" customHeight="1">
      <c r="A24" s="277"/>
      <c r="B24" s="564" t="s">
        <v>1570</v>
      </c>
      <c r="C24" s="143"/>
      <c r="D24" s="143"/>
      <c r="E24" s="144"/>
      <c r="F24" s="144"/>
      <c r="G24" s="145"/>
      <c r="H24" s="144"/>
    </row>
    <row r="25" spans="1:8" s="565" customFormat="1" ht="12" customHeight="1">
      <c r="A25" s="480" t="s">
        <v>2993</v>
      </c>
      <c r="B25" s="481" t="s">
        <v>2994</v>
      </c>
      <c r="C25" s="482">
        <v>0</v>
      </c>
      <c r="D25" s="482">
        <v>0</v>
      </c>
      <c r="E25" s="482">
        <v>3</v>
      </c>
      <c r="F25" s="482">
        <v>3</v>
      </c>
      <c r="G25" s="527">
        <f>C25+E25</f>
        <v>3</v>
      </c>
      <c r="H25" s="527">
        <f>D25+F25</f>
        <v>3</v>
      </c>
    </row>
    <row r="26" spans="1:8" s="565" customFormat="1" ht="12" customHeight="1">
      <c r="A26" s="480" t="s">
        <v>2965</v>
      </c>
      <c r="B26" s="481" t="s">
        <v>2966</v>
      </c>
      <c r="C26" s="482">
        <v>304</v>
      </c>
      <c r="D26" s="482">
        <v>304</v>
      </c>
      <c r="E26" s="482">
        <v>22</v>
      </c>
      <c r="F26" s="482">
        <v>22</v>
      </c>
      <c r="G26" s="527">
        <f t="shared" ref="G26:H53" si="3">C26+E26</f>
        <v>326</v>
      </c>
      <c r="H26" s="527">
        <f t="shared" si="3"/>
        <v>326</v>
      </c>
    </row>
    <row r="27" spans="1:8" s="565" customFormat="1" ht="12" customHeight="1">
      <c r="A27" s="480" t="s">
        <v>3183</v>
      </c>
      <c r="B27" s="481" t="s">
        <v>3184</v>
      </c>
      <c r="C27" s="482">
        <v>0</v>
      </c>
      <c r="D27" s="482">
        <v>0</v>
      </c>
      <c r="E27" s="482">
        <v>125</v>
      </c>
      <c r="F27" s="482">
        <v>125</v>
      </c>
      <c r="G27" s="527">
        <f t="shared" si="3"/>
        <v>125</v>
      </c>
      <c r="H27" s="527">
        <f t="shared" si="3"/>
        <v>125</v>
      </c>
    </row>
    <row r="28" spans="1:8" s="565" customFormat="1" ht="12" customHeight="1">
      <c r="A28" s="480" t="s">
        <v>3121</v>
      </c>
      <c r="B28" s="481" t="s">
        <v>3122</v>
      </c>
      <c r="C28" s="482">
        <v>0</v>
      </c>
      <c r="D28" s="482">
        <v>0</v>
      </c>
      <c r="E28" s="482">
        <v>1</v>
      </c>
      <c r="F28" s="482">
        <v>1</v>
      </c>
      <c r="G28" s="527">
        <f t="shared" si="3"/>
        <v>1</v>
      </c>
      <c r="H28" s="527">
        <f t="shared" si="3"/>
        <v>1</v>
      </c>
    </row>
    <row r="29" spans="1:8" s="565" customFormat="1" ht="12" customHeight="1">
      <c r="A29" s="480" t="s">
        <v>3440</v>
      </c>
      <c r="B29" s="481" t="s">
        <v>3441</v>
      </c>
      <c r="C29" s="482">
        <v>0</v>
      </c>
      <c r="D29" s="482">
        <v>0</v>
      </c>
      <c r="E29" s="482">
        <v>1</v>
      </c>
      <c r="F29" s="482">
        <v>1</v>
      </c>
      <c r="G29" s="527">
        <f t="shared" si="3"/>
        <v>1</v>
      </c>
      <c r="H29" s="527">
        <f t="shared" si="3"/>
        <v>1</v>
      </c>
    </row>
    <row r="30" spans="1:8" s="565" customFormat="1" ht="12" customHeight="1">
      <c r="A30" s="480" t="s">
        <v>3189</v>
      </c>
      <c r="B30" s="481" t="s">
        <v>3190</v>
      </c>
      <c r="C30" s="482">
        <v>567</v>
      </c>
      <c r="D30" s="482">
        <v>567</v>
      </c>
      <c r="E30" s="482">
        <v>36</v>
      </c>
      <c r="F30" s="482">
        <v>36</v>
      </c>
      <c r="G30" s="527">
        <f t="shared" si="3"/>
        <v>603</v>
      </c>
      <c r="H30" s="527">
        <f t="shared" si="3"/>
        <v>603</v>
      </c>
    </row>
    <row r="31" spans="1:8" s="565" customFormat="1" ht="12" customHeight="1">
      <c r="A31" s="480" t="s">
        <v>3442</v>
      </c>
      <c r="B31" s="481" t="s">
        <v>3443</v>
      </c>
      <c r="C31" s="482">
        <v>193</v>
      </c>
      <c r="D31" s="482">
        <v>193</v>
      </c>
      <c r="E31" s="482">
        <v>3</v>
      </c>
      <c r="F31" s="482">
        <v>3</v>
      </c>
      <c r="G31" s="527">
        <f t="shared" si="3"/>
        <v>196</v>
      </c>
      <c r="H31" s="527">
        <f t="shared" si="3"/>
        <v>196</v>
      </c>
    </row>
    <row r="32" spans="1:8" s="565" customFormat="1" ht="12" customHeight="1">
      <c r="A32" s="480" t="s">
        <v>3191</v>
      </c>
      <c r="B32" s="481" t="s">
        <v>3192</v>
      </c>
      <c r="C32" s="482">
        <v>223</v>
      </c>
      <c r="D32" s="482">
        <v>223</v>
      </c>
      <c r="E32" s="482">
        <v>40</v>
      </c>
      <c r="F32" s="482">
        <v>40</v>
      </c>
      <c r="G32" s="527">
        <f t="shared" si="3"/>
        <v>263</v>
      </c>
      <c r="H32" s="527">
        <f t="shared" si="3"/>
        <v>263</v>
      </c>
    </row>
    <row r="33" spans="1:8" s="565" customFormat="1" ht="12" customHeight="1">
      <c r="A33" s="480" t="s">
        <v>3191</v>
      </c>
      <c r="B33" s="481" t="s">
        <v>3192</v>
      </c>
      <c r="C33" s="482">
        <v>45</v>
      </c>
      <c r="D33" s="482">
        <v>45</v>
      </c>
      <c r="E33" s="482">
        <v>9</v>
      </c>
      <c r="F33" s="482">
        <v>9</v>
      </c>
      <c r="G33" s="527">
        <f t="shared" si="3"/>
        <v>54</v>
      </c>
      <c r="H33" s="527">
        <f t="shared" si="3"/>
        <v>54</v>
      </c>
    </row>
    <row r="34" spans="1:8" s="565" customFormat="1" ht="12" customHeight="1">
      <c r="A34" s="480" t="s">
        <v>3191</v>
      </c>
      <c r="B34" s="481" t="s">
        <v>3192</v>
      </c>
      <c r="C34" s="482">
        <v>0</v>
      </c>
      <c r="D34" s="482">
        <v>0</v>
      </c>
      <c r="E34" s="482">
        <v>6</v>
      </c>
      <c r="F34" s="482">
        <v>6</v>
      </c>
      <c r="G34" s="527">
        <f t="shared" si="3"/>
        <v>6</v>
      </c>
      <c r="H34" s="527">
        <f t="shared" si="3"/>
        <v>6</v>
      </c>
    </row>
    <row r="35" spans="1:8" s="565" customFormat="1" ht="12" customHeight="1">
      <c r="A35" s="480" t="s">
        <v>2917</v>
      </c>
      <c r="B35" s="481" t="s">
        <v>2918</v>
      </c>
      <c r="C35" s="482">
        <v>0</v>
      </c>
      <c r="D35" s="482">
        <v>0</v>
      </c>
      <c r="E35" s="482">
        <v>2</v>
      </c>
      <c r="F35" s="482">
        <v>2</v>
      </c>
      <c r="G35" s="527">
        <f t="shared" si="3"/>
        <v>2</v>
      </c>
      <c r="H35" s="527">
        <f t="shared" si="3"/>
        <v>2</v>
      </c>
    </row>
    <row r="36" spans="1:8" s="565" customFormat="1" ht="12" customHeight="1">
      <c r="A36" s="480" t="s">
        <v>2997</v>
      </c>
      <c r="B36" s="481" t="s">
        <v>2998</v>
      </c>
      <c r="C36" s="482">
        <v>0</v>
      </c>
      <c r="D36" s="482">
        <v>0</v>
      </c>
      <c r="E36" s="482">
        <v>5</v>
      </c>
      <c r="F36" s="482">
        <v>5</v>
      </c>
      <c r="G36" s="527">
        <f t="shared" si="3"/>
        <v>5</v>
      </c>
      <c r="H36" s="527">
        <f t="shared" si="3"/>
        <v>5</v>
      </c>
    </row>
    <row r="37" spans="1:8" s="565" customFormat="1" ht="12" customHeight="1">
      <c r="A37" s="480" t="s">
        <v>2625</v>
      </c>
      <c r="B37" s="481" t="s">
        <v>2626</v>
      </c>
      <c r="C37" s="482">
        <v>9</v>
      </c>
      <c r="D37" s="482">
        <v>9</v>
      </c>
      <c r="E37" s="482">
        <v>120</v>
      </c>
      <c r="F37" s="482">
        <v>120</v>
      </c>
      <c r="G37" s="527">
        <f t="shared" si="3"/>
        <v>129</v>
      </c>
      <c r="H37" s="527">
        <f t="shared" si="3"/>
        <v>129</v>
      </c>
    </row>
    <row r="38" spans="1:8" s="565" customFormat="1" ht="12" customHeight="1">
      <c r="A38" s="480" t="s">
        <v>2627</v>
      </c>
      <c r="B38" s="481" t="s">
        <v>2628</v>
      </c>
      <c r="C38" s="482">
        <v>310</v>
      </c>
      <c r="D38" s="482">
        <v>310</v>
      </c>
      <c r="E38" s="482">
        <v>11</v>
      </c>
      <c r="F38" s="482">
        <v>11</v>
      </c>
      <c r="G38" s="527">
        <f t="shared" si="3"/>
        <v>321</v>
      </c>
      <c r="H38" s="527">
        <f t="shared" si="3"/>
        <v>321</v>
      </c>
    </row>
    <row r="39" spans="1:8" s="565" customFormat="1" ht="12" customHeight="1">
      <c r="A39" s="480" t="s">
        <v>3444</v>
      </c>
      <c r="B39" s="481" t="s">
        <v>3445</v>
      </c>
      <c r="C39" s="482">
        <v>3</v>
      </c>
      <c r="D39" s="482">
        <v>3</v>
      </c>
      <c r="E39" s="482">
        <v>0</v>
      </c>
      <c r="F39" s="482">
        <v>0</v>
      </c>
      <c r="G39" s="527">
        <f t="shared" si="3"/>
        <v>3</v>
      </c>
      <c r="H39" s="527">
        <f t="shared" si="3"/>
        <v>3</v>
      </c>
    </row>
    <row r="40" spans="1:8" s="565" customFormat="1" ht="12" customHeight="1">
      <c r="A40" s="480" t="s">
        <v>3203</v>
      </c>
      <c r="B40" s="481" t="s">
        <v>3204</v>
      </c>
      <c r="C40" s="482">
        <v>2</v>
      </c>
      <c r="D40" s="482">
        <v>2</v>
      </c>
      <c r="E40" s="482">
        <v>0</v>
      </c>
      <c r="F40" s="482">
        <v>0</v>
      </c>
      <c r="G40" s="527">
        <f t="shared" si="3"/>
        <v>2</v>
      </c>
      <c r="H40" s="527">
        <f t="shared" si="3"/>
        <v>2</v>
      </c>
    </row>
    <row r="41" spans="1:8" s="565" customFormat="1" ht="12" customHeight="1">
      <c r="A41" s="480" t="s">
        <v>3446</v>
      </c>
      <c r="B41" s="481" t="s">
        <v>3447</v>
      </c>
      <c r="C41" s="482">
        <v>1</v>
      </c>
      <c r="D41" s="482">
        <v>1</v>
      </c>
      <c r="E41" s="482">
        <v>0</v>
      </c>
      <c r="F41" s="482">
        <v>0</v>
      </c>
      <c r="G41" s="527">
        <f t="shared" si="3"/>
        <v>1</v>
      </c>
      <c r="H41" s="527">
        <f t="shared" si="3"/>
        <v>1</v>
      </c>
    </row>
    <row r="42" spans="1:8" s="565" customFormat="1" ht="12" customHeight="1">
      <c r="A42" s="480" t="s">
        <v>3448</v>
      </c>
      <c r="B42" s="481" t="s">
        <v>3449</v>
      </c>
      <c r="C42" s="482">
        <v>10</v>
      </c>
      <c r="D42" s="482">
        <v>10</v>
      </c>
      <c r="E42" s="482">
        <v>0</v>
      </c>
      <c r="F42" s="482">
        <v>0</v>
      </c>
      <c r="G42" s="527">
        <f t="shared" si="3"/>
        <v>10</v>
      </c>
      <c r="H42" s="527">
        <f t="shared" si="3"/>
        <v>10</v>
      </c>
    </row>
    <row r="43" spans="1:8" s="565" customFormat="1" ht="12" customHeight="1">
      <c r="A43" s="480" t="s">
        <v>3450</v>
      </c>
      <c r="B43" s="481" t="s">
        <v>3451</v>
      </c>
      <c r="C43" s="482">
        <v>2</v>
      </c>
      <c r="D43" s="482">
        <v>2</v>
      </c>
      <c r="E43" s="482">
        <v>1</v>
      </c>
      <c r="F43" s="482">
        <v>1</v>
      </c>
      <c r="G43" s="527">
        <f t="shared" si="3"/>
        <v>3</v>
      </c>
      <c r="H43" s="527">
        <f t="shared" si="3"/>
        <v>3</v>
      </c>
    </row>
    <row r="44" spans="1:8" s="565" customFormat="1" ht="12" customHeight="1">
      <c r="A44" s="480" t="s">
        <v>3452</v>
      </c>
      <c r="B44" s="481" t="s">
        <v>3453</v>
      </c>
      <c r="C44" s="482">
        <v>5</v>
      </c>
      <c r="D44" s="482">
        <v>5</v>
      </c>
      <c r="E44" s="482">
        <v>0</v>
      </c>
      <c r="F44" s="482">
        <v>0</v>
      </c>
      <c r="G44" s="527">
        <f t="shared" si="3"/>
        <v>5</v>
      </c>
      <c r="H44" s="527">
        <f t="shared" si="3"/>
        <v>5</v>
      </c>
    </row>
    <row r="45" spans="1:8" s="565" customFormat="1" ht="12" customHeight="1">
      <c r="A45" s="480" t="s">
        <v>3454</v>
      </c>
      <c r="B45" s="481" t="s">
        <v>3455</v>
      </c>
      <c r="C45" s="482">
        <v>3</v>
      </c>
      <c r="D45" s="482">
        <v>3</v>
      </c>
      <c r="E45" s="482">
        <v>0</v>
      </c>
      <c r="F45" s="482">
        <v>0</v>
      </c>
      <c r="G45" s="527">
        <f t="shared" si="3"/>
        <v>3</v>
      </c>
      <c r="H45" s="527">
        <f t="shared" si="3"/>
        <v>3</v>
      </c>
    </row>
    <row r="46" spans="1:8" s="565" customFormat="1" ht="12" customHeight="1">
      <c r="A46" s="480" t="s">
        <v>3456</v>
      </c>
      <c r="B46" s="481" t="s">
        <v>3457</v>
      </c>
      <c r="C46" s="482">
        <v>4</v>
      </c>
      <c r="D46" s="482">
        <v>4</v>
      </c>
      <c r="E46" s="482">
        <v>0</v>
      </c>
      <c r="F46" s="482">
        <v>0</v>
      </c>
      <c r="G46" s="527">
        <f t="shared" si="3"/>
        <v>4</v>
      </c>
      <c r="H46" s="527">
        <f t="shared" si="3"/>
        <v>4</v>
      </c>
    </row>
    <row r="47" spans="1:8" s="565" customFormat="1" ht="12" customHeight="1">
      <c r="A47" s="480" t="s">
        <v>3458</v>
      </c>
      <c r="B47" s="481" t="s">
        <v>3459</v>
      </c>
      <c r="C47" s="482">
        <v>175</v>
      </c>
      <c r="D47" s="482">
        <v>175</v>
      </c>
      <c r="E47" s="482">
        <v>3</v>
      </c>
      <c r="F47" s="482">
        <v>3</v>
      </c>
      <c r="G47" s="527">
        <f t="shared" si="3"/>
        <v>178</v>
      </c>
      <c r="H47" s="527">
        <f t="shared" si="3"/>
        <v>178</v>
      </c>
    </row>
    <row r="48" spans="1:8" s="565" customFormat="1" ht="12" customHeight="1">
      <c r="A48" s="480" t="s">
        <v>3460</v>
      </c>
      <c r="B48" s="481" t="s">
        <v>3461</v>
      </c>
      <c r="C48" s="482">
        <v>1</v>
      </c>
      <c r="D48" s="482">
        <v>1</v>
      </c>
      <c r="E48" s="482">
        <v>0</v>
      </c>
      <c r="F48" s="482">
        <v>0</v>
      </c>
      <c r="G48" s="527">
        <f t="shared" si="3"/>
        <v>1</v>
      </c>
      <c r="H48" s="527">
        <f t="shared" si="3"/>
        <v>1</v>
      </c>
    </row>
    <row r="49" spans="1:8" s="565" customFormat="1" ht="12" customHeight="1">
      <c r="A49" s="480" t="s">
        <v>3462</v>
      </c>
      <c r="B49" s="481" t="s">
        <v>3463</v>
      </c>
      <c r="C49" s="482">
        <v>7</v>
      </c>
      <c r="D49" s="482">
        <v>7</v>
      </c>
      <c r="E49" s="482">
        <v>1</v>
      </c>
      <c r="F49" s="482">
        <v>1</v>
      </c>
      <c r="G49" s="527">
        <f t="shared" si="3"/>
        <v>8</v>
      </c>
      <c r="H49" s="527">
        <f t="shared" si="3"/>
        <v>8</v>
      </c>
    </row>
    <row r="50" spans="1:8" s="565" customFormat="1" ht="12" customHeight="1">
      <c r="A50" s="480" t="s">
        <v>3464</v>
      </c>
      <c r="B50" s="481" t="s">
        <v>3465</v>
      </c>
      <c r="C50" s="482">
        <v>1</v>
      </c>
      <c r="D50" s="482">
        <v>1</v>
      </c>
      <c r="E50" s="482">
        <v>0</v>
      </c>
      <c r="F50" s="482">
        <v>0</v>
      </c>
      <c r="G50" s="527">
        <f t="shared" si="3"/>
        <v>1</v>
      </c>
      <c r="H50" s="527">
        <f t="shared" si="3"/>
        <v>1</v>
      </c>
    </row>
    <row r="51" spans="1:8" s="565" customFormat="1" ht="12" customHeight="1">
      <c r="A51" s="480" t="s">
        <v>3466</v>
      </c>
      <c r="B51" s="481" t="s">
        <v>3467</v>
      </c>
      <c r="C51" s="482">
        <v>0</v>
      </c>
      <c r="D51" s="482">
        <v>0</v>
      </c>
      <c r="E51" s="482">
        <v>1</v>
      </c>
      <c r="F51" s="482">
        <v>1</v>
      </c>
      <c r="G51" s="527">
        <f t="shared" si="3"/>
        <v>1</v>
      </c>
      <c r="H51" s="527">
        <f t="shared" si="3"/>
        <v>1</v>
      </c>
    </row>
    <row r="52" spans="1:8" s="565" customFormat="1" ht="12" customHeight="1">
      <c r="A52" s="480" t="s">
        <v>3468</v>
      </c>
      <c r="B52" s="481" t="s">
        <v>3469</v>
      </c>
      <c r="C52" s="482">
        <v>17</v>
      </c>
      <c r="D52" s="482">
        <v>17</v>
      </c>
      <c r="E52" s="482">
        <v>3</v>
      </c>
      <c r="F52" s="482">
        <v>3</v>
      </c>
      <c r="G52" s="527">
        <f t="shared" si="3"/>
        <v>20</v>
      </c>
      <c r="H52" s="527">
        <f t="shared" si="3"/>
        <v>20</v>
      </c>
    </row>
    <row r="53" spans="1:8" s="565" customFormat="1" ht="12" customHeight="1">
      <c r="A53" s="480" t="s">
        <v>3470</v>
      </c>
      <c r="B53" s="481" t="s">
        <v>3471</v>
      </c>
      <c r="C53" s="482">
        <v>2</v>
      </c>
      <c r="D53" s="482">
        <v>2</v>
      </c>
      <c r="E53" s="482">
        <v>0</v>
      </c>
      <c r="F53" s="482">
        <v>0</v>
      </c>
      <c r="G53" s="527">
        <f t="shared" si="3"/>
        <v>2</v>
      </c>
      <c r="H53" s="527">
        <f t="shared" si="3"/>
        <v>2</v>
      </c>
    </row>
    <row r="54" spans="1:8" s="565" customFormat="1" ht="12" customHeight="1">
      <c r="A54" s="480" t="s">
        <v>3472</v>
      </c>
      <c r="B54" s="481" t="s">
        <v>3473</v>
      </c>
      <c r="C54" s="482">
        <v>16</v>
      </c>
      <c r="D54" s="482">
        <v>16</v>
      </c>
      <c r="E54" s="482">
        <v>1</v>
      </c>
      <c r="F54" s="482">
        <v>1</v>
      </c>
      <c r="G54" s="527">
        <f t="shared" ref="G54:H68" si="4">C54+E54</f>
        <v>17</v>
      </c>
      <c r="H54" s="527">
        <f t="shared" si="4"/>
        <v>17</v>
      </c>
    </row>
    <row r="55" spans="1:8" s="565" customFormat="1" ht="12" customHeight="1">
      <c r="A55" s="480" t="s">
        <v>3474</v>
      </c>
      <c r="B55" s="481" t="s">
        <v>3475</v>
      </c>
      <c r="C55" s="482">
        <v>18</v>
      </c>
      <c r="D55" s="482">
        <v>18</v>
      </c>
      <c r="E55" s="482">
        <v>0</v>
      </c>
      <c r="F55" s="482">
        <v>0</v>
      </c>
      <c r="G55" s="527">
        <f t="shared" si="4"/>
        <v>18</v>
      </c>
      <c r="H55" s="527">
        <f t="shared" si="4"/>
        <v>18</v>
      </c>
    </row>
    <row r="56" spans="1:8" s="565" customFormat="1" ht="12" customHeight="1">
      <c r="A56" s="480" t="s">
        <v>3476</v>
      </c>
      <c r="B56" s="481" t="s">
        <v>3477</v>
      </c>
      <c r="C56" s="482">
        <v>18</v>
      </c>
      <c r="D56" s="482">
        <v>18</v>
      </c>
      <c r="E56" s="482">
        <v>0</v>
      </c>
      <c r="F56" s="482">
        <v>0</v>
      </c>
      <c r="G56" s="527">
        <f t="shared" si="4"/>
        <v>18</v>
      </c>
      <c r="H56" s="527">
        <f t="shared" si="4"/>
        <v>18</v>
      </c>
    </row>
    <row r="57" spans="1:8" s="565" customFormat="1" ht="12" customHeight="1">
      <c r="A57" s="480" t="s">
        <v>3476</v>
      </c>
      <c r="B57" s="481" t="s">
        <v>3477</v>
      </c>
      <c r="C57" s="482">
        <v>2</v>
      </c>
      <c r="D57" s="482">
        <v>2</v>
      </c>
      <c r="E57" s="482">
        <v>1</v>
      </c>
      <c r="F57" s="482">
        <v>1</v>
      </c>
      <c r="G57" s="527">
        <f t="shared" si="4"/>
        <v>3</v>
      </c>
      <c r="H57" s="527">
        <f t="shared" si="4"/>
        <v>3</v>
      </c>
    </row>
    <row r="58" spans="1:8" s="565" customFormat="1" ht="12" customHeight="1">
      <c r="A58" s="480" t="s">
        <v>3478</v>
      </c>
      <c r="B58" s="481" t="s">
        <v>3479</v>
      </c>
      <c r="C58" s="482">
        <v>48</v>
      </c>
      <c r="D58" s="482">
        <v>48</v>
      </c>
      <c r="E58" s="482">
        <v>2</v>
      </c>
      <c r="F58" s="482">
        <v>2</v>
      </c>
      <c r="G58" s="527">
        <f t="shared" si="4"/>
        <v>50</v>
      </c>
      <c r="H58" s="527">
        <f t="shared" si="4"/>
        <v>50</v>
      </c>
    </row>
    <row r="59" spans="1:8" s="565" customFormat="1" ht="12" customHeight="1">
      <c r="A59" s="480" t="s">
        <v>3480</v>
      </c>
      <c r="B59" s="481" t="s">
        <v>3481</v>
      </c>
      <c r="C59" s="482">
        <v>8</v>
      </c>
      <c r="D59" s="482">
        <v>8</v>
      </c>
      <c r="E59" s="482">
        <v>3</v>
      </c>
      <c r="F59" s="482">
        <v>3</v>
      </c>
      <c r="G59" s="527">
        <f t="shared" si="4"/>
        <v>11</v>
      </c>
      <c r="H59" s="527">
        <f t="shared" si="4"/>
        <v>11</v>
      </c>
    </row>
    <row r="60" spans="1:8" s="565" customFormat="1" ht="12" customHeight="1">
      <c r="A60" s="480" t="s">
        <v>3482</v>
      </c>
      <c r="B60" s="481" t="s">
        <v>3483</v>
      </c>
      <c r="C60" s="482">
        <v>11</v>
      </c>
      <c r="D60" s="482">
        <v>11</v>
      </c>
      <c r="E60" s="482">
        <v>0</v>
      </c>
      <c r="F60" s="482">
        <v>0</v>
      </c>
      <c r="G60" s="527">
        <f t="shared" si="4"/>
        <v>11</v>
      </c>
      <c r="H60" s="527">
        <f t="shared" si="4"/>
        <v>11</v>
      </c>
    </row>
    <row r="61" spans="1:8" s="565" customFormat="1" ht="12" customHeight="1">
      <c r="A61" s="480" t="s">
        <v>3482</v>
      </c>
      <c r="B61" s="481" t="s">
        <v>3483</v>
      </c>
      <c r="C61" s="482">
        <v>7</v>
      </c>
      <c r="D61" s="482">
        <v>7</v>
      </c>
      <c r="E61" s="482">
        <v>0</v>
      </c>
      <c r="F61" s="482">
        <v>0</v>
      </c>
      <c r="G61" s="527">
        <f t="shared" si="4"/>
        <v>7</v>
      </c>
      <c r="H61" s="527">
        <f t="shared" si="4"/>
        <v>7</v>
      </c>
    </row>
    <row r="62" spans="1:8" s="565" customFormat="1" ht="12" customHeight="1">
      <c r="A62" s="480" t="s">
        <v>3484</v>
      </c>
      <c r="B62" s="481" t="s">
        <v>3485</v>
      </c>
      <c r="C62" s="482">
        <v>41</v>
      </c>
      <c r="D62" s="482">
        <v>41</v>
      </c>
      <c r="E62" s="482">
        <v>1</v>
      </c>
      <c r="F62" s="482">
        <v>1</v>
      </c>
      <c r="G62" s="527">
        <f t="shared" si="4"/>
        <v>42</v>
      </c>
      <c r="H62" s="527">
        <f t="shared" si="4"/>
        <v>42</v>
      </c>
    </row>
    <row r="63" spans="1:8" s="565" customFormat="1" ht="12" customHeight="1">
      <c r="A63" s="480" t="s">
        <v>3154</v>
      </c>
      <c r="B63" s="481" t="s">
        <v>3155</v>
      </c>
      <c r="C63" s="482">
        <v>1141</v>
      </c>
      <c r="D63" s="482">
        <v>1141</v>
      </c>
      <c r="E63" s="482">
        <v>54</v>
      </c>
      <c r="F63" s="482">
        <v>54</v>
      </c>
      <c r="G63" s="527">
        <f t="shared" si="4"/>
        <v>1195</v>
      </c>
      <c r="H63" s="527">
        <f t="shared" si="4"/>
        <v>1195</v>
      </c>
    </row>
    <row r="64" spans="1:8" s="565" customFormat="1" ht="12" customHeight="1">
      <c r="A64" s="480" t="s">
        <v>3486</v>
      </c>
      <c r="B64" s="481" t="s">
        <v>3487</v>
      </c>
      <c r="C64" s="482">
        <v>1</v>
      </c>
      <c r="D64" s="482">
        <v>1</v>
      </c>
      <c r="E64" s="482">
        <v>7</v>
      </c>
      <c r="F64" s="482">
        <v>7</v>
      </c>
      <c r="G64" s="527">
        <f t="shared" si="4"/>
        <v>8</v>
      </c>
      <c r="H64" s="527">
        <f t="shared" si="4"/>
        <v>8</v>
      </c>
    </row>
    <row r="65" spans="1:8" s="565" customFormat="1" ht="12" customHeight="1">
      <c r="A65" s="480" t="s">
        <v>3488</v>
      </c>
      <c r="B65" s="481" t="s">
        <v>3489</v>
      </c>
      <c r="C65" s="482">
        <v>4</v>
      </c>
      <c r="D65" s="482">
        <v>4</v>
      </c>
      <c r="E65" s="482">
        <v>0</v>
      </c>
      <c r="F65" s="482">
        <v>0</v>
      </c>
      <c r="G65" s="527">
        <f t="shared" si="4"/>
        <v>4</v>
      </c>
      <c r="H65" s="527">
        <f t="shared" si="4"/>
        <v>4</v>
      </c>
    </row>
    <row r="66" spans="1:8" s="565" customFormat="1" ht="12" customHeight="1">
      <c r="A66" s="480" t="s">
        <v>3488</v>
      </c>
      <c r="B66" s="481" t="s">
        <v>3489</v>
      </c>
      <c r="C66" s="482">
        <v>1</v>
      </c>
      <c r="D66" s="482">
        <v>1</v>
      </c>
      <c r="E66" s="482">
        <v>0</v>
      </c>
      <c r="F66" s="482">
        <v>0</v>
      </c>
      <c r="G66" s="527">
        <f t="shared" si="4"/>
        <v>1</v>
      </c>
      <c r="H66" s="527">
        <f t="shared" si="4"/>
        <v>1</v>
      </c>
    </row>
    <row r="67" spans="1:8" s="565" customFormat="1" ht="12" customHeight="1">
      <c r="A67" s="480" t="s">
        <v>3490</v>
      </c>
      <c r="B67" s="481" t="s">
        <v>3491</v>
      </c>
      <c r="C67" s="482">
        <v>2</v>
      </c>
      <c r="D67" s="482">
        <v>2</v>
      </c>
      <c r="E67" s="482">
        <v>6</v>
      </c>
      <c r="F67" s="482">
        <v>6</v>
      </c>
      <c r="G67" s="527">
        <f t="shared" si="4"/>
        <v>8</v>
      </c>
      <c r="H67" s="527">
        <f t="shared" si="4"/>
        <v>8</v>
      </c>
    </row>
    <row r="68" spans="1:8" s="565" customFormat="1" ht="12" customHeight="1">
      <c r="A68" s="480" t="s">
        <v>3494</v>
      </c>
      <c r="B68" s="481" t="s">
        <v>3495</v>
      </c>
      <c r="C68" s="482">
        <v>4</v>
      </c>
      <c r="D68" s="482">
        <v>4</v>
      </c>
      <c r="E68" s="482">
        <v>40</v>
      </c>
      <c r="F68" s="482">
        <v>40</v>
      </c>
      <c r="G68" s="527">
        <f t="shared" si="4"/>
        <v>44</v>
      </c>
      <c r="H68" s="527">
        <f t="shared" si="4"/>
        <v>44</v>
      </c>
    </row>
    <row r="69" spans="1:8" s="565" customFormat="1" ht="12" customHeight="1">
      <c r="A69" s="480" t="s">
        <v>3496</v>
      </c>
      <c r="B69" s="481" t="s">
        <v>3497</v>
      </c>
      <c r="C69" s="482">
        <v>1</v>
      </c>
      <c r="D69" s="482">
        <v>1</v>
      </c>
      <c r="E69" s="482">
        <v>0</v>
      </c>
      <c r="F69" s="482">
        <v>0</v>
      </c>
      <c r="G69" s="527">
        <f t="shared" ref="G69:H118" si="5">C69+E69</f>
        <v>1</v>
      </c>
      <c r="H69" s="527">
        <f t="shared" si="5"/>
        <v>1</v>
      </c>
    </row>
    <row r="70" spans="1:8" s="565" customFormat="1" ht="12" customHeight="1">
      <c r="A70" s="480" t="s">
        <v>3498</v>
      </c>
      <c r="B70" s="481" t="s">
        <v>3499</v>
      </c>
      <c r="C70" s="482">
        <v>0</v>
      </c>
      <c r="D70" s="482">
        <v>0</v>
      </c>
      <c r="E70" s="482">
        <v>15</v>
      </c>
      <c r="F70" s="482">
        <v>15</v>
      </c>
      <c r="G70" s="527">
        <f t="shared" si="5"/>
        <v>15</v>
      </c>
      <c r="H70" s="527">
        <f t="shared" si="5"/>
        <v>15</v>
      </c>
    </row>
    <row r="71" spans="1:8" s="565" customFormat="1" ht="12" customHeight="1">
      <c r="A71" s="480" t="s">
        <v>3500</v>
      </c>
      <c r="B71" s="481" t="s">
        <v>3501</v>
      </c>
      <c r="C71" s="482">
        <v>5</v>
      </c>
      <c r="D71" s="482">
        <v>5</v>
      </c>
      <c r="E71" s="482">
        <v>0</v>
      </c>
      <c r="F71" s="482">
        <v>0</v>
      </c>
      <c r="G71" s="527">
        <f t="shared" si="5"/>
        <v>5</v>
      </c>
      <c r="H71" s="527">
        <f t="shared" si="5"/>
        <v>5</v>
      </c>
    </row>
    <row r="72" spans="1:8" s="565" customFormat="1" ht="12" customHeight="1">
      <c r="A72" s="480" t="s">
        <v>3510</v>
      </c>
      <c r="B72" s="481" t="s">
        <v>3511</v>
      </c>
      <c r="C72" s="482">
        <v>12</v>
      </c>
      <c r="D72" s="482">
        <v>12</v>
      </c>
      <c r="E72" s="482">
        <v>9</v>
      </c>
      <c r="F72" s="482">
        <v>9</v>
      </c>
      <c r="G72" s="527">
        <f t="shared" si="5"/>
        <v>21</v>
      </c>
      <c r="H72" s="527">
        <f t="shared" si="5"/>
        <v>21</v>
      </c>
    </row>
    <row r="73" spans="1:8" s="565" customFormat="1" ht="12" customHeight="1">
      <c r="A73" s="480" t="s">
        <v>3512</v>
      </c>
      <c r="B73" s="481" t="s">
        <v>3513</v>
      </c>
      <c r="C73" s="482">
        <v>0</v>
      </c>
      <c r="D73" s="482">
        <v>0</v>
      </c>
      <c r="E73" s="482">
        <v>1</v>
      </c>
      <c r="F73" s="482">
        <v>1</v>
      </c>
      <c r="G73" s="527">
        <f t="shared" si="5"/>
        <v>1</v>
      </c>
      <c r="H73" s="527">
        <f t="shared" si="5"/>
        <v>1</v>
      </c>
    </row>
    <row r="74" spans="1:8" s="565" customFormat="1" ht="12" customHeight="1">
      <c r="A74" s="480" t="s">
        <v>3518</v>
      </c>
      <c r="B74" s="481" t="s">
        <v>3519</v>
      </c>
      <c r="C74" s="482">
        <v>1</v>
      </c>
      <c r="D74" s="482">
        <v>1</v>
      </c>
      <c r="E74" s="482">
        <v>3</v>
      </c>
      <c r="F74" s="482">
        <v>3</v>
      </c>
      <c r="G74" s="527">
        <f t="shared" si="5"/>
        <v>4</v>
      </c>
      <c r="H74" s="527">
        <f t="shared" si="5"/>
        <v>4</v>
      </c>
    </row>
    <row r="75" spans="1:8" s="565" customFormat="1" ht="12" customHeight="1">
      <c r="A75" s="480" t="s">
        <v>3532</v>
      </c>
      <c r="B75" s="481" t="s">
        <v>3533</v>
      </c>
      <c r="C75" s="482">
        <v>1</v>
      </c>
      <c r="D75" s="482">
        <v>1</v>
      </c>
      <c r="E75" s="482">
        <v>1</v>
      </c>
      <c r="F75" s="482">
        <v>1</v>
      </c>
      <c r="G75" s="527">
        <f t="shared" si="5"/>
        <v>2</v>
      </c>
      <c r="H75" s="527">
        <f t="shared" si="5"/>
        <v>2</v>
      </c>
    </row>
    <row r="76" spans="1:8" s="565" customFormat="1" ht="12" customHeight="1">
      <c r="A76" s="480" t="s">
        <v>2659</v>
      </c>
      <c r="B76" s="481" t="s">
        <v>2660</v>
      </c>
      <c r="C76" s="482">
        <v>1</v>
      </c>
      <c r="D76" s="482">
        <v>1</v>
      </c>
      <c r="E76" s="482">
        <v>0</v>
      </c>
      <c r="F76" s="482">
        <v>0</v>
      </c>
      <c r="G76" s="527">
        <f t="shared" si="5"/>
        <v>1</v>
      </c>
      <c r="H76" s="527">
        <f t="shared" si="5"/>
        <v>1</v>
      </c>
    </row>
    <row r="77" spans="1:8" s="565" customFormat="1" ht="12" customHeight="1">
      <c r="A77" s="480" t="s">
        <v>2661</v>
      </c>
      <c r="B77" s="481" t="s">
        <v>2662</v>
      </c>
      <c r="C77" s="482">
        <v>1</v>
      </c>
      <c r="D77" s="482">
        <v>1</v>
      </c>
      <c r="E77" s="482">
        <v>0</v>
      </c>
      <c r="F77" s="482">
        <v>0</v>
      </c>
      <c r="G77" s="527">
        <f t="shared" si="5"/>
        <v>1</v>
      </c>
      <c r="H77" s="527">
        <f t="shared" si="5"/>
        <v>1</v>
      </c>
    </row>
    <row r="78" spans="1:8" s="565" customFormat="1" ht="12" customHeight="1">
      <c r="A78" s="480" t="s">
        <v>2697</v>
      </c>
      <c r="B78" s="481" t="s">
        <v>2698</v>
      </c>
      <c r="C78" s="482">
        <v>1</v>
      </c>
      <c r="D78" s="482">
        <v>1</v>
      </c>
      <c r="E78" s="482">
        <v>0</v>
      </c>
      <c r="F78" s="482">
        <v>0</v>
      </c>
      <c r="G78" s="527">
        <f t="shared" si="5"/>
        <v>1</v>
      </c>
      <c r="H78" s="527">
        <f t="shared" si="5"/>
        <v>1</v>
      </c>
    </row>
    <row r="79" spans="1:8" s="565" customFormat="1" ht="12" customHeight="1">
      <c r="A79" s="480" t="s">
        <v>2699</v>
      </c>
      <c r="B79" s="481" t="s">
        <v>2700</v>
      </c>
      <c r="C79" s="482">
        <v>1</v>
      </c>
      <c r="D79" s="482">
        <v>1</v>
      </c>
      <c r="E79" s="482">
        <v>0</v>
      </c>
      <c r="F79" s="482">
        <v>0</v>
      </c>
      <c r="G79" s="527">
        <f t="shared" si="5"/>
        <v>1</v>
      </c>
      <c r="H79" s="527">
        <f t="shared" si="5"/>
        <v>1</v>
      </c>
    </row>
    <row r="80" spans="1:8" s="565" customFormat="1" ht="12" customHeight="1">
      <c r="A80" s="480" t="s">
        <v>2733</v>
      </c>
      <c r="B80" s="481" t="s">
        <v>2734</v>
      </c>
      <c r="C80" s="482">
        <v>2</v>
      </c>
      <c r="D80" s="482">
        <v>2</v>
      </c>
      <c r="E80" s="482">
        <v>0</v>
      </c>
      <c r="F80" s="482">
        <v>0</v>
      </c>
      <c r="G80" s="527">
        <f t="shared" si="5"/>
        <v>2</v>
      </c>
      <c r="H80" s="527">
        <f t="shared" si="5"/>
        <v>2</v>
      </c>
    </row>
    <row r="81" spans="1:8" s="565" customFormat="1" ht="12" customHeight="1">
      <c r="A81" s="480" t="s">
        <v>3534</v>
      </c>
      <c r="B81" s="481" t="s">
        <v>3535</v>
      </c>
      <c r="C81" s="482">
        <v>4</v>
      </c>
      <c r="D81" s="482">
        <v>4</v>
      </c>
      <c r="E81" s="482">
        <v>1</v>
      </c>
      <c r="F81" s="482">
        <v>1</v>
      </c>
      <c r="G81" s="527">
        <f t="shared" si="5"/>
        <v>5</v>
      </c>
      <c r="H81" s="527">
        <f t="shared" si="5"/>
        <v>5</v>
      </c>
    </row>
    <row r="82" spans="1:8" s="565" customFormat="1" ht="12" customHeight="1">
      <c r="A82" s="480" t="s">
        <v>3229</v>
      </c>
      <c r="B82" s="481" t="s">
        <v>3230</v>
      </c>
      <c r="C82" s="482">
        <v>373</v>
      </c>
      <c r="D82" s="482">
        <v>373</v>
      </c>
      <c r="E82" s="482">
        <v>61</v>
      </c>
      <c r="F82" s="482">
        <v>61</v>
      </c>
      <c r="G82" s="527">
        <f t="shared" si="5"/>
        <v>434</v>
      </c>
      <c r="H82" s="527">
        <f t="shared" si="5"/>
        <v>434</v>
      </c>
    </row>
    <row r="83" spans="1:8" s="565" customFormat="1" ht="12" customHeight="1">
      <c r="A83" s="480" t="s">
        <v>3231</v>
      </c>
      <c r="B83" s="481" t="s">
        <v>3232</v>
      </c>
      <c r="C83" s="482">
        <v>373</v>
      </c>
      <c r="D83" s="482">
        <v>373</v>
      </c>
      <c r="E83" s="482">
        <v>74</v>
      </c>
      <c r="F83" s="482">
        <v>74</v>
      </c>
      <c r="G83" s="527">
        <f t="shared" si="5"/>
        <v>447</v>
      </c>
      <c r="H83" s="527">
        <f t="shared" si="5"/>
        <v>447</v>
      </c>
    </row>
    <row r="84" spans="1:8" s="565" customFormat="1" ht="12" customHeight="1">
      <c r="A84" s="480" t="s">
        <v>3536</v>
      </c>
      <c r="B84" s="481" t="s">
        <v>3537</v>
      </c>
      <c r="C84" s="482">
        <v>161</v>
      </c>
      <c r="D84" s="482">
        <v>161</v>
      </c>
      <c r="E84" s="482">
        <v>1</v>
      </c>
      <c r="F84" s="482">
        <v>1</v>
      </c>
      <c r="G84" s="527">
        <f t="shared" si="5"/>
        <v>162</v>
      </c>
      <c r="H84" s="527">
        <f t="shared" si="5"/>
        <v>162</v>
      </c>
    </row>
    <row r="85" spans="1:8" s="565" customFormat="1" ht="12" customHeight="1">
      <c r="A85" s="480" t="s">
        <v>3538</v>
      </c>
      <c r="B85" s="481" t="s">
        <v>3539</v>
      </c>
      <c r="C85" s="482">
        <v>22</v>
      </c>
      <c r="D85" s="482">
        <v>22</v>
      </c>
      <c r="E85" s="482">
        <v>90</v>
      </c>
      <c r="F85" s="482">
        <v>90</v>
      </c>
      <c r="G85" s="527">
        <f t="shared" si="5"/>
        <v>112</v>
      </c>
      <c r="H85" s="527">
        <f t="shared" si="5"/>
        <v>112</v>
      </c>
    </row>
    <row r="86" spans="1:8" s="565" customFormat="1" ht="12" customHeight="1">
      <c r="A86" s="480" t="s">
        <v>3540</v>
      </c>
      <c r="B86" s="481" t="s">
        <v>3541</v>
      </c>
      <c r="C86" s="482">
        <v>134</v>
      </c>
      <c r="D86" s="482">
        <v>134</v>
      </c>
      <c r="E86" s="482">
        <v>160</v>
      </c>
      <c r="F86" s="482">
        <v>160</v>
      </c>
      <c r="G86" s="527">
        <f t="shared" si="5"/>
        <v>294</v>
      </c>
      <c r="H86" s="527">
        <f t="shared" si="5"/>
        <v>294</v>
      </c>
    </row>
    <row r="87" spans="1:8" s="565" customFormat="1" ht="12" customHeight="1">
      <c r="A87" s="480" t="s">
        <v>3542</v>
      </c>
      <c r="B87" s="481" t="s">
        <v>3543</v>
      </c>
      <c r="C87" s="482">
        <v>35</v>
      </c>
      <c r="D87" s="482">
        <v>35</v>
      </c>
      <c r="E87" s="482">
        <v>3</v>
      </c>
      <c r="F87" s="482">
        <v>3</v>
      </c>
      <c r="G87" s="527">
        <f t="shared" si="5"/>
        <v>38</v>
      </c>
      <c r="H87" s="527">
        <f t="shared" si="5"/>
        <v>38</v>
      </c>
    </row>
    <row r="88" spans="1:8" s="565" customFormat="1" ht="12" customHeight="1">
      <c r="A88" s="480" t="s">
        <v>3544</v>
      </c>
      <c r="B88" s="481" t="s">
        <v>3545</v>
      </c>
      <c r="C88" s="482">
        <v>197</v>
      </c>
      <c r="D88" s="482">
        <v>197</v>
      </c>
      <c r="E88" s="482">
        <v>36</v>
      </c>
      <c r="F88" s="482">
        <v>36</v>
      </c>
      <c r="G88" s="527">
        <f t="shared" si="5"/>
        <v>233</v>
      </c>
      <c r="H88" s="527">
        <f t="shared" si="5"/>
        <v>233</v>
      </c>
    </row>
    <row r="89" spans="1:8" s="565" customFormat="1" ht="12" customHeight="1">
      <c r="A89" s="480" t="s">
        <v>3546</v>
      </c>
      <c r="B89" s="481" t="s">
        <v>3547</v>
      </c>
      <c r="C89" s="482">
        <v>6</v>
      </c>
      <c r="D89" s="482">
        <v>6</v>
      </c>
      <c r="E89" s="482">
        <v>0</v>
      </c>
      <c r="F89" s="482">
        <v>0</v>
      </c>
      <c r="G89" s="527">
        <f t="shared" si="5"/>
        <v>6</v>
      </c>
      <c r="H89" s="527">
        <f t="shared" si="5"/>
        <v>6</v>
      </c>
    </row>
    <row r="90" spans="1:8" s="565" customFormat="1" ht="12" customHeight="1">
      <c r="A90" s="480" t="s">
        <v>3548</v>
      </c>
      <c r="B90" s="481" t="s">
        <v>3549</v>
      </c>
      <c r="C90" s="482">
        <v>8</v>
      </c>
      <c r="D90" s="482">
        <v>8</v>
      </c>
      <c r="E90" s="482">
        <v>0</v>
      </c>
      <c r="F90" s="482">
        <v>0</v>
      </c>
      <c r="G90" s="527">
        <f t="shared" si="5"/>
        <v>8</v>
      </c>
      <c r="H90" s="527">
        <f t="shared" si="5"/>
        <v>8</v>
      </c>
    </row>
    <row r="91" spans="1:8" s="565" customFormat="1" ht="12" customHeight="1">
      <c r="A91" s="480" t="s">
        <v>3160</v>
      </c>
      <c r="B91" s="481" t="s">
        <v>3161</v>
      </c>
      <c r="C91" s="482">
        <v>6431</v>
      </c>
      <c r="D91" s="482">
        <v>6431</v>
      </c>
      <c r="E91" s="482">
        <v>722</v>
      </c>
      <c r="F91" s="482">
        <v>722</v>
      </c>
      <c r="G91" s="527">
        <f t="shared" si="5"/>
        <v>7153</v>
      </c>
      <c r="H91" s="527">
        <f t="shared" si="5"/>
        <v>7153</v>
      </c>
    </row>
    <row r="92" spans="1:8" s="565" customFormat="1" ht="12" customHeight="1">
      <c r="A92" s="480" t="s">
        <v>3550</v>
      </c>
      <c r="B92" s="481" t="s">
        <v>3551</v>
      </c>
      <c r="C92" s="482">
        <v>2</v>
      </c>
      <c r="D92" s="482">
        <v>2</v>
      </c>
      <c r="E92" s="482">
        <v>0</v>
      </c>
      <c r="F92" s="482">
        <v>0</v>
      </c>
      <c r="G92" s="527">
        <f t="shared" si="5"/>
        <v>2</v>
      </c>
      <c r="H92" s="527">
        <f t="shared" si="5"/>
        <v>2</v>
      </c>
    </row>
    <row r="93" spans="1:8" s="565" customFormat="1" ht="12" customHeight="1">
      <c r="A93" s="480" t="s">
        <v>3552</v>
      </c>
      <c r="B93" s="481" t="s">
        <v>3553</v>
      </c>
      <c r="C93" s="482">
        <v>1</v>
      </c>
      <c r="D93" s="482">
        <v>1</v>
      </c>
      <c r="E93" s="482">
        <v>0</v>
      </c>
      <c r="F93" s="482">
        <v>0</v>
      </c>
      <c r="G93" s="527">
        <f t="shared" si="5"/>
        <v>1</v>
      </c>
      <c r="H93" s="527">
        <f t="shared" si="5"/>
        <v>1</v>
      </c>
    </row>
    <row r="94" spans="1:8" s="565" customFormat="1" ht="12" customHeight="1">
      <c r="A94" s="480" t="s">
        <v>3554</v>
      </c>
      <c r="B94" s="481" t="s">
        <v>3555</v>
      </c>
      <c r="C94" s="482">
        <v>0</v>
      </c>
      <c r="D94" s="482">
        <v>0</v>
      </c>
      <c r="E94" s="482">
        <v>1</v>
      </c>
      <c r="F94" s="482">
        <v>1</v>
      </c>
      <c r="G94" s="527">
        <f t="shared" si="5"/>
        <v>1</v>
      </c>
      <c r="H94" s="527">
        <f t="shared" si="5"/>
        <v>1</v>
      </c>
    </row>
    <row r="95" spans="1:8" s="565" customFormat="1" ht="12" customHeight="1">
      <c r="A95" s="480" t="s">
        <v>3556</v>
      </c>
      <c r="B95" s="481" t="s">
        <v>3557</v>
      </c>
      <c r="C95" s="482">
        <v>0</v>
      </c>
      <c r="D95" s="482">
        <v>0</v>
      </c>
      <c r="E95" s="482">
        <v>5</v>
      </c>
      <c r="F95" s="482">
        <v>5</v>
      </c>
      <c r="G95" s="527">
        <f t="shared" si="5"/>
        <v>5</v>
      </c>
      <c r="H95" s="527">
        <f t="shared" si="5"/>
        <v>5</v>
      </c>
    </row>
    <row r="96" spans="1:8" s="565" customFormat="1" ht="12" customHeight="1">
      <c r="A96" s="480" t="s">
        <v>3558</v>
      </c>
      <c r="B96" s="481" t="s">
        <v>3559</v>
      </c>
      <c r="C96" s="482">
        <v>4</v>
      </c>
      <c r="D96" s="482">
        <v>4</v>
      </c>
      <c r="E96" s="482">
        <v>0</v>
      </c>
      <c r="F96" s="482">
        <v>0</v>
      </c>
      <c r="G96" s="527">
        <f t="shared" si="5"/>
        <v>4</v>
      </c>
      <c r="H96" s="527">
        <f t="shared" si="5"/>
        <v>4</v>
      </c>
    </row>
    <row r="97" spans="1:8" s="565" customFormat="1" ht="12" customHeight="1">
      <c r="A97" s="480" t="s">
        <v>3560</v>
      </c>
      <c r="B97" s="481" t="s">
        <v>3561</v>
      </c>
      <c r="C97" s="482">
        <v>0</v>
      </c>
      <c r="D97" s="482">
        <v>0</v>
      </c>
      <c r="E97" s="482">
        <v>1</v>
      </c>
      <c r="F97" s="482">
        <v>1</v>
      </c>
      <c r="G97" s="527">
        <f t="shared" si="5"/>
        <v>1</v>
      </c>
      <c r="H97" s="527">
        <f t="shared" si="5"/>
        <v>1</v>
      </c>
    </row>
    <row r="98" spans="1:8" s="565" customFormat="1" ht="12" customHeight="1">
      <c r="A98" s="480" t="s">
        <v>3562</v>
      </c>
      <c r="B98" s="481" t="s">
        <v>3563</v>
      </c>
      <c r="C98" s="482">
        <v>22</v>
      </c>
      <c r="D98" s="482">
        <v>22</v>
      </c>
      <c r="E98" s="482">
        <v>0</v>
      </c>
      <c r="F98" s="482">
        <v>0</v>
      </c>
      <c r="G98" s="527">
        <f t="shared" si="5"/>
        <v>22</v>
      </c>
      <c r="H98" s="527">
        <f t="shared" si="5"/>
        <v>22</v>
      </c>
    </row>
    <row r="99" spans="1:8" s="565" customFormat="1" ht="12" customHeight="1">
      <c r="A99" s="480" t="s">
        <v>3564</v>
      </c>
      <c r="B99" s="481" t="s">
        <v>3565</v>
      </c>
      <c r="C99" s="482">
        <v>1</v>
      </c>
      <c r="D99" s="482">
        <v>1</v>
      </c>
      <c r="E99" s="482">
        <v>1</v>
      </c>
      <c r="F99" s="482">
        <v>1</v>
      </c>
      <c r="G99" s="527">
        <f t="shared" si="5"/>
        <v>2</v>
      </c>
      <c r="H99" s="527">
        <f t="shared" si="5"/>
        <v>2</v>
      </c>
    </row>
    <row r="100" spans="1:8" s="565" customFormat="1" ht="12" customHeight="1">
      <c r="A100" s="480" t="s">
        <v>3566</v>
      </c>
      <c r="B100" s="481" t="s">
        <v>3567</v>
      </c>
      <c r="C100" s="482">
        <v>5</v>
      </c>
      <c r="D100" s="482">
        <v>5</v>
      </c>
      <c r="E100" s="482">
        <v>38</v>
      </c>
      <c r="F100" s="482">
        <v>38</v>
      </c>
      <c r="G100" s="527">
        <f t="shared" si="5"/>
        <v>43</v>
      </c>
      <c r="H100" s="527">
        <f t="shared" si="5"/>
        <v>43</v>
      </c>
    </row>
    <row r="101" spans="1:8" s="565" customFormat="1" ht="12" customHeight="1">
      <c r="A101" s="480" t="s">
        <v>3568</v>
      </c>
      <c r="B101" s="481" t="s">
        <v>3569</v>
      </c>
      <c r="C101" s="482">
        <v>0</v>
      </c>
      <c r="D101" s="482">
        <v>0</v>
      </c>
      <c r="E101" s="482">
        <v>2</v>
      </c>
      <c r="F101" s="482">
        <v>2</v>
      </c>
      <c r="G101" s="527">
        <f t="shared" si="5"/>
        <v>2</v>
      </c>
      <c r="H101" s="527">
        <f t="shared" si="5"/>
        <v>2</v>
      </c>
    </row>
    <row r="102" spans="1:8" s="565" customFormat="1" ht="12" customHeight="1">
      <c r="A102" s="480" t="s">
        <v>3162</v>
      </c>
      <c r="B102" s="481" t="s">
        <v>3163</v>
      </c>
      <c r="C102" s="482">
        <v>0</v>
      </c>
      <c r="D102" s="482">
        <v>0</v>
      </c>
      <c r="E102" s="482">
        <v>2</v>
      </c>
      <c r="F102" s="482">
        <v>2</v>
      </c>
      <c r="G102" s="527">
        <f t="shared" si="5"/>
        <v>2</v>
      </c>
      <c r="H102" s="527">
        <f t="shared" si="5"/>
        <v>2</v>
      </c>
    </row>
    <row r="103" spans="1:8" s="565" customFormat="1" ht="12" customHeight="1">
      <c r="A103" s="480" t="s">
        <v>2804</v>
      </c>
      <c r="B103" s="481" t="s">
        <v>2853</v>
      </c>
      <c r="C103" s="482">
        <v>0</v>
      </c>
      <c r="D103" s="482">
        <v>0</v>
      </c>
      <c r="E103" s="482">
        <v>1</v>
      </c>
      <c r="F103" s="482">
        <v>1</v>
      </c>
      <c r="G103" s="527">
        <f t="shared" si="5"/>
        <v>1</v>
      </c>
      <c r="H103" s="527">
        <f t="shared" si="5"/>
        <v>1</v>
      </c>
    </row>
    <row r="104" spans="1:8" s="565" customFormat="1" ht="12" customHeight="1">
      <c r="A104" s="480" t="s">
        <v>3570</v>
      </c>
      <c r="B104" s="481" t="s">
        <v>3571</v>
      </c>
      <c r="C104" s="482">
        <v>0</v>
      </c>
      <c r="D104" s="482">
        <v>0</v>
      </c>
      <c r="E104" s="482">
        <v>1</v>
      </c>
      <c r="F104" s="482">
        <v>1</v>
      </c>
      <c r="G104" s="527">
        <f t="shared" si="5"/>
        <v>1</v>
      </c>
      <c r="H104" s="527">
        <f t="shared" si="5"/>
        <v>1</v>
      </c>
    </row>
    <row r="105" spans="1:8" s="565" customFormat="1" ht="12" customHeight="1">
      <c r="A105" s="480" t="s">
        <v>3245</v>
      </c>
      <c r="B105" s="481" t="s">
        <v>3246</v>
      </c>
      <c r="C105" s="482">
        <v>117</v>
      </c>
      <c r="D105" s="482">
        <v>117</v>
      </c>
      <c r="E105" s="482">
        <v>5</v>
      </c>
      <c r="F105" s="482">
        <v>5</v>
      </c>
      <c r="G105" s="527">
        <f t="shared" si="5"/>
        <v>122</v>
      </c>
      <c r="H105" s="527">
        <f t="shared" si="5"/>
        <v>122</v>
      </c>
    </row>
    <row r="106" spans="1:8" s="565" customFormat="1" ht="12" customHeight="1">
      <c r="A106" s="480" t="s">
        <v>3572</v>
      </c>
      <c r="B106" s="481" t="s">
        <v>3573</v>
      </c>
      <c r="C106" s="482">
        <v>129</v>
      </c>
      <c r="D106" s="482">
        <v>129</v>
      </c>
      <c r="E106" s="482">
        <v>22</v>
      </c>
      <c r="F106" s="482">
        <v>22</v>
      </c>
      <c r="G106" s="527">
        <f t="shared" si="5"/>
        <v>151</v>
      </c>
      <c r="H106" s="527">
        <f t="shared" si="5"/>
        <v>151</v>
      </c>
    </row>
    <row r="107" spans="1:8" s="565" customFormat="1" ht="12" customHeight="1">
      <c r="A107" s="480" t="s">
        <v>3005</v>
      </c>
      <c r="B107" s="481" t="s">
        <v>3006</v>
      </c>
      <c r="C107" s="482">
        <v>0</v>
      </c>
      <c r="D107" s="482">
        <v>0</v>
      </c>
      <c r="E107" s="482">
        <v>3</v>
      </c>
      <c r="F107" s="482">
        <v>3</v>
      </c>
      <c r="G107" s="527">
        <f t="shared" si="5"/>
        <v>3</v>
      </c>
      <c r="H107" s="527">
        <f t="shared" si="5"/>
        <v>3</v>
      </c>
    </row>
    <row r="108" spans="1:8" s="565" customFormat="1" ht="12" customHeight="1">
      <c r="A108" s="480" t="s">
        <v>3574</v>
      </c>
      <c r="B108" s="481" t="s">
        <v>3575</v>
      </c>
      <c r="C108" s="482">
        <v>0</v>
      </c>
      <c r="D108" s="482">
        <v>0</v>
      </c>
      <c r="E108" s="482">
        <v>1</v>
      </c>
      <c r="F108" s="482">
        <v>1</v>
      </c>
      <c r="G108" s="527">
        <f t="shared" si="5"/>
        <v>1</v>
      </c>
      <c r="H108" s="527">
        <f t="shared" si="5"/>
        <v>1</v>
      </c>
    </row>
    <row r="109" spans="1:8" s="565" customFormat="1" ht="12" customHeight="1">
      <c r="A109" s="480" t="s">
        <v>2757</v>
      </c>
      <c r="B109" s="481" t="s">
        <v>2758</v>
      </c>
      <c r="C109" s="482">
        <v>0</v>
      </c>
      <c r="D109" s="482">
        <v>0</v>
      </c>
      <c r="E109" s="482">
        <v>14</v>
      </c>
      <c r="F109" s="482">
        <v>14</v>
      </c>
      <c r="G109" s="527">
        <f t="shared" si="5"/>
        <v>14</v>
      </c>
      <c r="H109" s="527">
        <f t="shared" si="5"/>
        <v>14</v>
      </c>
    </row>
    <row r="110" spans="1:8" s="565" customFormat="1" ht="12" customHeight="1">
      <c r="A110" s="480" t="s">
        <v>2759</v>
      </c>
      <c r="B110" s="481" t="s">
        <v>2760</v>
      </c>
      <c r="C110" s="482">
        <v>0</v>
      </c>
      <c r="D110" s="482">
        <v>0</v>
      </c>
      <c r="E110" s="482">
        <v>8</v>
      </c>
      <c r="F110" s="482">
        <v>8</v>
      </c>
      <c r="G110" s="527">
        <f t="shared" si="5"/>
        <v>8</v>
      </c>
      <c r="H110" s="527">
        <f t="shared" si="5"/>
        <v>8</v>
      </c>
    </row>
    <row r="111" spans="1:8" s="565" customFormat="1" ht="12" customHeight="1">
      <c r="A111" s="480" t="s">
        <v>2763</v>
      </c>
      <c r="B111" s="481" t="s">
        <v>2764</v>
      </c>
      <c r="C111" s="482">
        <v>78</v>
      </c>
      <c r="D111" s="482">
        <v>78</v>
      </c>
      <c r="E111" s="482">
        <v>0</v>
      </c>
      <c r="F111" s="482">
        <v>0</v>
      </c>
      <c r="G111" s="527">
        <f t="shared" si="5"/>
        <v>78</v>
      </c>
      <c r="H111" s="527">
        <f t="shared" si="5"/>
        <v>78</v>
      </c>
    </row>
    <row r="112" spans="1:8" s="565" customFormat="1" ht="12" customHeight="1">
      <c r="A112" s="480" t="s">
        <v>3017</v>
      </c>
      <c r="B112" s="481" t="s">
        <v>3018</v>
      </c>
      <c r="C112" s="482">
        <v>0</v>
      </c>
      <c r="D112" s="482">
        <v>0</v>
      </c>
      <c r="E112" s="482">
        <v>11</v>
      </c>
      <c r="F112" s="482">
        <v>11</v>
      </c>
      <c r="G112" s="527">
        <f t="shared" si="5"/>
        <v>11</v>
      </c>
      <c r="H112" s="527">
        <f t="shared" si="5"/>
        <v>11</v>
      </c>
    </row>
    <row r="113" spans="1:8" s="565" customFormat="1" ht="12" customHeight="1">
      <c r="A113" s="480" t="s">
        <v>2765</v>
      </c>
      <c r="B113" s="481" t="s">
        <v>2766</v>
      </c>
      <c r="C113" s="482">
        <v>0</v>
      </c>
      <c r="D113" s="482">
        <v>0</v>
      </c>
      <c r="E113" s="482">
        <v>9</v>
      </c>
      <c r="F113" s="482">
        <v>9</v>
      </c>
      <c r="G113" s="527">
        <f t="shared" si="5"/>
        <v>9</v>
      </c>
      <c r="H113" s="527">
        <f t="shared" si="5"/>
        <v>9</v>
      </c>
    </row>
    <row r="114" spans="1:8" s="565" customFormat="1" ht="12" customHeight="1">
      <c r="A114" s="480" t="s">
        <v>3025</v>
      </c>
      <c r="B114" s="481" t="s">
        <v>3026</v>
      </c>
      <c r="C114" s="482">
        <v>1</v>
      </c>
      <c r="D114" s="482">
        <v>1</v>
      </c>
      <c r="E114" s="482">
        <v>1</v>
      </c>
      <c r="F114" s="482">
        <v>1</v>
      </c>
      <c r="G114" s="527">
        <f t="shared" si="5"/>
        <v>2</v>
      </c>
      <c r="H114" s="527">
        <f t="shared" si="5"/>
        <v>2</v>
      </c>
    </row>
    <row r="115" spans="1:8" s="565" customFormat="1" ht="12" customHeight="1">
      <c r="A115" s="480" t="s">
        <v>3136</v>
      </c>
      <c r="B115" s="481" t="s">
        <v>3137</v>
      </c>
      <c r="C115" s="482">
        <v>0</v>
      </c>
      <c r="D115" s="482">
        <v>0</v>
      </c>
      <c r="E115" s="482">
        <v>54</v>
      </c>
      <c r="F115" s="482">
        <v>54</v>
      </c>
      <c r="G115" s="527">
        <f t="shared" si="5"/>
        <v>54</v>
      </c>
      <c r="H115" s="527">
        <f t="shared" si="5"/>
        <v>54</v>
      </c>
    </row>
    <row r="116" spans="1:8" s="565" customFormat="1" ht="12" customHeight="1">
      <c r="A116" s="480" t="s">
        <v>2773</v>
      </c>
      <c r="B116" s="481" t="s">
        <v>2774</v>
      </c>
      <c r="C116" s="482">
        <v>1</v>
      </c>
      <c r="D116" s="482">
        <v>1</v>
      </c>
      <c r="E116" s="482">
        <v>0</v>
      </c>
      <c r="F116" s="482">
        <v>0</v>
      </c>
      <c r="G116" s="527">
        <f t="shared" si="5"/>
        <v>1</v>
      </c>
      <c r="H116" s="527">
        <f t="shared" si="5"/>
        <v>1</v>
      </c>
    </row>
    <row r="117" spans="1:8" s="565" customFormat="1" ht="12" customHeight="1">
      <c r="A117" s="480" t="s">
        <v>2777</v>
      </c>
      <c r="B117" s="481" t="s">
        <v>2778</v>
      </c>
      <c r="C117" s="482">
        <v>1</v>
      </c>
      <c r="D117" s="482">
        <v>1</v>
      </c>
      <c r="E117" s="482">
        <v>0</v>
      </c>
      <c r="F117" s="482">
        <v>0</v>
      </c>
      <c r="G117" s="527">
        <f t="shared" si="5"/>
        <v>1</v>
      </c>
      <c r="H117" s="527">
        <f t="shared" si="5"/>
        <v>1</v>
      </c>
    </row>
    <row r="118" spans="1:8" s="565" customFormat="1" ht="12" customHeight="1">
      <c r="A118" s="480" t="s">
        <v>2927</v>
      </c>
      <c r="B118" s="481" t="s">
        <v>2928</v>
      </c>
      <c r="C118" s="482">
        <v>0</v>
      </c>
      <c r="D118" s="482">
        <v>0</v>
      </c>
      <c r="E118" s="482">
        <v>102</v>
      </c>
      <c r="F118" s="482">
        <v>102</v>
      </c>
      <c r="G118" s="527">
        <f t="shared" si="5"/>
        <v>102</v>
      </c>
      <c r="H118" s="527">
        <f t="shared" si="5"/>
        <v>102</v>
      </c>
    </row>
    <row r="119" spans="1:8" s="565" customFormat="1" ht="12" customHeight="1">
      <c r="A119" s="480" t="s">
        <v>2929</v>
      </c>
      <c r="B119" s="481" t="s">
        <v>2930</v>
      </c>
      <c r="C119" s="482">
        <v>0</v>
      </c>
      <c r="D119" s="482">
        <v>0</v>
      </c>
      <c r="E119" s="482">
        <v>55</v>
      </c>
      <c r="F119" s="482">
        <v>55</v>
      </c>
      <c r="G119" s="527">
        <f t="shared" ref="G119:H136" si="6">C119+E119</f>
        <v>55</v>
      </c>
      <c r="H119" s="527">
        <f t="shared" si="6"/>
        <v>55</v>
      </c>
    </row>
    <row r="120" spans="1:8" s="565" customFormat="1" ht="12" customHeight="1">
      <c r="A120" s="480" t="s">
        <v>3138</v>
      </c>
      <c r="B120" s="481" t="s">
        <v>3139</v>
      </c>
      <c r="C120" s="482">
        <v>0</v>
      </c>
      <c r="D120" s="482">
        <v>0</v>
      </c>
      <c r="E120" s="482">
        <v>12</v>
      </c>
      <c r="F120" s="482">
        <v>12</v>
      </c>
      <c r="G120" s="527">
        <f t="shared" si="6"/>
        <v>12</v>
      </c>
      <c r="H120" s="527">
        <f t="shared" si="6"/>
        <v>12</v>
      </c>
    </row>
    <row r="121" spans="1:8" s="565" customFormat="1" ht="12" customHeight="1">
      <c r="A121" s="480" t="s">
        <v>2781</v>
      </c>
      <c r="B121" s="481" t="s">
        <v>2782</v>
      </c>
      <c r="C121" s="482">
        <v>1</v>
      </c>
      <c r="D121" s="482">
        <v>1</v>
      </c>
      <c r="E121" s="482">
        <v>0</v>
      </c>
      <c r="F121" s="482">
        <v>0</v>
      </c>
      <c r="G121" s="527">
        <f t="shared" si="6"/>
        <v>1</v>
      </c>
      <c r="H121" s="527">
        <f t="shared" si="6"/>
        <v>1</v>
      </c>
    </row>
    <row r="122" spans="1:8" s="565" customFormat="1" ht="12" customHeight="1">
      <c r="A122" s="480" t="s">
        <v>3106</v>
      </c>
      <c r="B122" s="481" t="s">
        <v>3107</v>
      </c>
      <c r="C122" s="482">
        <v>17</v>
      </c>
      <c r="D122" s="482">
        <v>17</v>
      </c>
      <c r="E122" s="482">
        <v>0</v>
      </c>
      <c r="F122" s="482">
        <v>0</v>
      </c>
      <c r="G122" s="527">
        <f t="shared" si="6"/>
        <v>17</v>
      </c>
      <c r="H122" s="527">
        <f t="shared" si="6"/>
        <v>17</v>
      </c>
    </row>
    <row r="123" spans="1:8" s="565" customFormat="1" ht="12" customHeight="1">
      <c r="A123" s="480" t="s">
        <v>2979</v>
      </c>
      <c r="B123" s="481" t="s">
        <v>2980</v>
      </c>
      <c r="C123" s="482">
        <v>0</v>
      </c>
      <c r="D123" s="482">
        <v>0</v>
      </c>
      <c r="E123" s="482">
        <v>162</v>
      </c>
      <c r="F123" s="482">
        <v>162</v>
      </c>
      <c r="G123" s="527">
        <f t="shared" si="6"/>
        <v>162</v>
      </c>
      <c r="H123" s="527">
        <f t="shared" si="6"/>
        <v>162</v>
      </c>
    </row>
    <row r="124" spans="1:8" s="565" customFormat="1" ht="12" customHeight="1">
      <c r="A124" s="480" t="s">
        <v>2981</v>
      </c>
      <c r="B124" s="481" t="s">
        <v>2982</v>
      </c>
      <c r="C124" s="482">
        <v>3</v>
      </c>
      <c r="D124" s="482">
        <v>3</v>
      </c>
      <c r="E124" s="482">
        <v>27</v>
      </c>
      <c r="F124" s="482">
        <v>27</v>
      </c>
      <c r="G124" s="527">
        <f t="shared" si="6"/>
        <v>30</v>
      </c>
      <c r="H124" s="527">
        <f t="shared" si="6"/>
        <v>30</v>
      </c>
    </row>
    <row r="125" spans="1:8" s="565" customFormat="1" ht="12" customHeight="1">
      <c r="A125" s="480" t="s">
        <v>2832</v>
      </c>
      <c r="B125" s="481" t="s">
        <v>2881</v>
      </c>
      <c r="C125" s="482">
        <v>4</v>
      </c>
      <c r="D125" s="482">
        <v>4</v>
      </c>
      <c r="E125" s="482">
        <v>177</v>
      </c>
      <c r="F125" s="482">
        <v>177</v>
      </c>
      <c r="G125" s="527">
        <f t="shared" si="6"/>
        <v>181</v>
      </c>
      <c r="H125" s="527">
        <f t="shared" si="6"/>
        <v>181</v>
      </c>
    </row>
    <row r="126" spans="1:8" s="565" customFormat="1" ht="12" customHeight="1">
      <c r="A126" s="480" t="s">
        <v>2834</v>
      </c>
      <c r="B126" s="481" t="s">
        <v>2883</v>
      </c>
      <c r="C126" s="482">
        <v>0</v>
      </c>
      <c r="D126" s="482">
        <v>0</v>
      </c>
      <c r="E126" s="482">
        <v>42</v>
      </c>
      <c r="F126" s="482">
        <v>42</v>
      </c>
      <c r="G126" s="527">
        <f t="shared" si="6"/>
        <v>42</v>
      </c>
      <c r="H126" s="527">
        <f t="shared" si="6"/>
        <v>42</v>
      </c>
    </row>
    <row r="127" spans="1:8" s="565" customFormat="1" ht="12" customHeight="1">
      <c r="A127" s="480" t="s">
        <v>3140</v>
      </c>
      <c r="B127" s="481" t="s">
        <v>3141</v>
      </c>
      <c r="C127" s="482">
        <v>0</v>
      </c>
      <c r="D127" s="482">
        <v>0</v>
      </c>
      <c r="E127" s="482">
        <v>2</v>
      </c>
      <c r="F127" s="482">
        <v>2</v>
      </c>
      <c r="G127" s="527">
        <f t="shared" si="6"/>
        <v>2</v>
      </c>
      <c r="H127" s="527">
        <f t="shared" si="6"/>
        <v>2</v>
      </c>
    </row>
    <row r="128" spans="1:8" s="565" customFormat="1" ht="12" customHeight="1">
      <c r="A128" s="480" t="s">
        <v>2783</v>
      </c>
      <c r="B128" s="481" t="s">
        <v>2784</v>
      </c>
      <c r="C128" s="482">
        <v>1</v>
      </c>
      <c r="D128" s="482">
        <v>1</v>
      </c>
      <c r="E128" s="482">
        <v>54</v>
      </c>
      <c r="F128" s="482">
        <v>54</v>
      </c>
      <c r="G128" s="527">
        <f t="shared" si="6"/>
        <v>55</v>
      </c>
      <c r="H128" s="527">
        <f t="shared" si="6"/>
        <v>55</v>
      </c>
    </row>
    <row r="129" spans="1:8" s="565" customFormat="1" ht="12" customHeight="1">
      <c r="A129" s="480" t="s">
        <v>2785</v>
      </c>
      <c r="B129" s="481" t="s">
        <v>2786</v>
      </c>
      <c r="C129" s="482">
        <v>1</v>
      </c>
      <c r="D129" s="482">
        <v>1</v>
      </c>
      <c r="E129" s="482">
        <v>212</v>
      </c>
      <c r="F129" s="482">
        <v>212</v>
      </c>
      <c r="G129" s="527">
        <f t="shared" si="6"/>
        <v>213</v>
      </c>
      <c r="H129" s="527">
        <f t="shared" si="6"/>
        <v>213</v>
      </c>
    </row>
    <row r="130" spans="1:8" s="565" customFormat="1" ht="12" customHeight="1">
      <c r="A130" s="480" t="s">
        <v>3041</v>
      </c>
      <c r="B130" s="481" t="s">
        <v>3042</v>
      </c>
      <c r="C130" s="482">
        <v>0</v>
      </c>
      <c r="D130" s="482">
        <v>0</v>
      </c>
      <c r="E130" s="482">
        <v>4</v>
      </c>
      <c r="F130" s="482">
        <v>4</v>
      </c>
      <c r="G130" s="527">
        <f t="shared" si="6"/>
        <v>4</v>
      </c>
      <c r="H130" s="527">
        <f t="shared" si="6"/>
        <v>4</v>
      </c>
    </row>
    <row r="131" spans="1:8" s="565" customFormat="1" ht="12" customHeight="1">
      <c r="A131" s="480" t="s">
        <v>2987</v>
      </c>
      <c r="B131" s="481" t="s">
        <v>2988</v>
      </c>
      <c r="C131" s="482">
        <v>1</v>
      </c>
      <c r="D131" s="482">
        <v>1</v>
      </c>
      <c r="E131" s="482">
        <v>31</v>
      </c>
      <c r="F131" s="482">
        <v>31</v>
      </c>
      <c r="G131" s="527">
        <f t="shared" si="6"/>
        <v>32</v>
      </c>
      <c r="H131" s="527">
        <f t="shared" si="6"/>
        <v>32</v>
      </c>
    </row>
    <row r="132" spans="1:8" s="565" customFormat="1" ht="12" customHeight="1">
      <c r="A132" s="480" t="s">
        <v>2837</v>
      </c>
      <c r="B132" s="481" t="s">
        <v>2886</v>
      </c>
      <c r="C132" s="482">
        <v>0</v>
      </c>
      <c r="D132" s="482">
        <v>0</v>
      </c>
      <c r="E132" s="482">
        <v>46</v>
      </c>
      <c r="F132" s="482">
        <v>46</v>
      </c>
      <c r="G132" s="527">
        <f t="shared" si="6"/>
        <v>46</v>
      </c>
      <c r="H132" s="527">
        <f t="shared" si="6"/>
        <v>46</v>
      </c>
    </row>
    <row r="133" spans="1:8" s="565" customFormat="1" ht="12" customHeight="1">
      <c r="A133" s="480" t="s">
        <v>3174</v>
      </c>
      <c r="B133" s="481" t="s">
        <v>3175</v>
      </c>
      <c r="C133" s="482">
        <v>98</v>
      </c>
      <c r="D133" s="482">
        <v>98</v>
      </c>
      <c r="E133" s="482">
        <v>2</v>
      </c>
      <c r="F133" s="482">
        <v>2</v>
      </c>
      <c r="G133" s="527">
        <f t="shared" si="6"/>
        <v>100</v>
      </c>
      <c r="H133" s="527">
        <f t="shared" si="6"/>
        <v>100</v>
      </c>
    </row>
    <row r="134" spans="1:8" s="565" customFormat="1" ht="12" customHeight="1">
      <c r="A134" s="480" t="s">
        <v>3576</v>
      </c>
      <c r="B134" s="481" t="s">
        <v>3577</v>
      </c>
      <c r="C134" s="482">
        <v>3</v>
      </c>
      <c r="D134" s="482">
        <v>3</v>
      </c>
      <c r="E134" s="482">
        <v>1</v>
      </c>
      <c r="F134" s="482">
        <v>1</v>
      </c>
      <c r="G134" s="527">
        <f t="shared" si="6"/>
        <v>4</v>
      </c>
      <c r="H134" s="527">
        <f t="shared" si="6"/>
        <v>4</v>
      </c>
    </row>
    <row r="135" spans="1:8" s="565" customFormat="1" ht="12" customHeight="1">
      <c r="A135" s="480" t="s">
        <v>3578</v>
      </c>
      <c r="B135" s="481" t="s">
        <v>3579</v>
      </c>
      <c r="C135" s="482">
        <v>1</v>
      </c>
      <c r="D135" s="482">
        <v>1</v>
      </c>
      <c r="E135" s="482">
        <v>16</v>
      </c>
      <c r="F135" s="482">
        <v>16</v>
      </c>
      <c r="G135" s="527">
        <f t="shared" si="6"/>
        <v>17</v>
      </c>
      <c r="H135" s="527">
        <f t="shared" si="6"/>
        <v>17</v>
      </c>
    </row>
    <row r="136" spans="1:8" s="565" customFormat="1">
      <c r="C136" s="540">
        <f>SUM(C25:C135)</f>
        <v>11468</v>
      </c>
      <c r="D136" s="540">
        <f>SUM(D25:D135)</f>
        <v>11468</v>
      </c>
      <c r="E136" s="540">
        <f t="shared" ref="E136:F136" si="7">SUM(E25:E135)</f>
        <v>2810</v>
      </c>
      <c r="F136" s="540">
        <f t="shared" si="7"/>
        <v>2810</v>
      </c>
      <c r="G136" s="529">
        <f t="shared" si="6"/>
        <v>14278</v>
      </c>
      <c r="H136" s="529">
        <f t="shared" si="6"/>
        <v>14278</v>
      </c>
    </row>
  </sheetData>
  <mergeCells count="5">
    <mergeCell ref="A7:A8"/>
    <mergeCell ref="B7:B8"/>
    <mergeCell ref="C7:D7"/>
    <mergeCell ref="E7:F7"/>
    <mergeCell ref="G7:H7"/>
  </mergeCells>
  <pageMargins left="0" right="0" top="0" bottom="0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J154"/>
  <sheetViews>
    <sheetView view="pageBreakPreview" topLeftCell="A77" zoomScaleSheetLayoutView="100" workbookViewId="0">
      <selection activeCell="F87" sqref="F87"/>
    </sheetView>
  </sheetViews>
  <sheetFormatPr defaultRowHeight="12.75"/>
  <cols>
    <col min="1" max="1" width="8.85546875" style="63" customWidth="1"/>
    <col min="2" max="2" width="45.7109375" style="63" customWidth="1"/>
    <col min="3" max="3" width="8.28515625" style="63" customWidth="1"/>
    <col min="4" max="4" width="6.5703125" style="63" customWidth="1"/>
    <col min="5" max="5" width="8.5703125" style="63" customWidth="1"/>
    <col min="6" max="6" width="6.5703125" style="63" bestFit="1" customWidth="1"/>
    <col min="7" max="10" width="8.42578125" style="63" customWidth="1"/>
    <col min="11" max="16384" width="9.140625" style="63"/>
  </cols>
  <sheetData>
    <row r="1" spans="1:10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</row>
    <row r="2" spans="1:10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</row>
    <row r="3" spans="1:10">
      <c r="A3" s="221"/>
      <c r="B3" s="222"/>
      <c r="C3" s="213"/>
      <c r="D3" s="217"/>
      <c r="E3" s="217"/>
      <c r="F3" s="217"/>
      <c r="G3" s="219"/>
      <c r="J3" s="168"/>
    </row>
    <row r="4" spans="1:10" s="158" customFormat="1" ht="14.25">
      <c r="A4" s="221"/>
      <c r="B4" s="222" t="s">
        <v>196</v>
      </c>
      <c r="C4" s="214" t="s">
        <v>255</v>
      </c>
      <c r="D4" s="218"/>
      <c r="E4" s="218"/>
      <c r="F4" s="218"/>
      <c r="G4" s="220"/>
      <c r="J4" s="103"/>
    </row>
    <row r="5" spans="1:10" ht="10.5" customHeight="1">
      <c r="A5" s="142"/>
      <c r="B5" s="141"/>
      <c r="E5" s="141"/>
      <c r="F5" s="153"/>
      <c r="G5" s="153"/>
      <c r="H5" s="153"/>
      <c r="I5" s="153"/>
      <c r="J5" s="153"/>
    </row>
    <row r="6" spans="1:10" ht="66" customHeight="1">
      <c r="A6" s="672" t="s">
        <v>53</v>
      </c>
      <c r="B6" s="670" t="s">
        <v>246</v>
      </c>
      <c r="C6" s="666" t="s">
        <v>1571</v>
      </c>
      <c r="D6" s="667"/>
      <c r="E6" s="666" t="s">
        <v>1572</v>
      </c>
      <c r="F6" s="667"/>
      <c r="G6" s="666" t="s">
        <v>1573</v>
      </c>
      <c r="H6" s="667"/>
    </row>
    <row r="7" spans="1:10" ht="28.5" customHeight="1" thickBot="1">
      <c r="A7" s="673"/>
      <c r="B7" s="671"/>
      <c r="C7" s="104" t="s">
        <v>360</v>
      </c>
      <c r="D7" s="104" t="s">
        <v>361</v>
      </c>
      <c r="E7" s="104" t="s">
        <v>360</v>
      </c>
      <c r="F7" s="104" t="s">
        <v>361</v>
      </c>
      <c r="G7" s="104" t="s">
        <v>360</v>
      </c>
      <c r="H7" s="104" t="s">
        <v>361</v>
      </c>
    </row>
    <row r="8" spans="1:10" s="64" customFormat="1" ht="14.1" customHeight="1" thickTop="1">
      <c r="A8" s="511" t="s">
        <v>2473</v>
      </c>
      <c r="B8" s="160"/>
      <c r="C8" s="159"/>
      <c r="D8" s="159"/>
      <c r="E8" s="159"/>
      <c r="F8" s="159"/>
      <c r="G8" s="159"/>
      <c r="H8" s="159"/>
    </row>
    <row r="9" spans="1:10" s="64" customFormat="1" ht="14.1" customHeight="1">
      <c r="A9" s="280" t="s">
        <v>247</v>
      </c>
      <c r="B9" s="161"/>
      <c r="C9" s="512">
        <v>13338</v>
      </c>
      <c r="D9" s="512">
        <v>13338</v>
      </c>
      <c r="E9" s="512">
        <v>3153</v>
      </c>
      <c r="F9" s="512">
        <v>3153</v>
      </c>
      <c r="G9" s="512">
        <f>C9+E9</f>
        <v>16491</v>
      </c>
      <c r="H9" s="512">
        <f>D9+F9</f>
        <v>16491</v>
      </c>
    </row>
    <row r="10" spans="1:10" s="64" customFormat="1" ht="14.1" customHeight="1">
      <c r="A10" s="281" t="s">
        <v>248</v>
      </c>
      <c r="B10" s="169"/>
      <c r="C10" s="513">
        <v>13338</v>
      </c>
      <c r="D10" s="513">
        <v>13338</v>
      </c>
      <c r="E10" s="513">
        <v>3153</v>
      </c>
      <c r="F10" s="513">
        <v>3153</v>
      </c>
      <c r="G10" s="512">
        <f t="shared" ref="G10:G58" si="0">C10+E10</f>
        <v>16491</v>
      </c>
      <c r="H10" s="512">
        <f t="shared" ref="H10:H58" si="1">D10+F10</f>
        <v>16491</v>
      </c>
    </row>
    <row r="11" spans="1:10" s="64" customFormat="1" ht="14.1" customHeight="1">
      <c r="A11" s="480" t="s">
        <v>2474</v>
      </c>
      <c r="B11" s="481" t="s">
        <v>2475</v>
      </c>
      <c r="C11" s="482">
        <v>44</v>
      </c>
      <c r="D11" s="482">
        <v>44</v>
      </c>
      <c r="E11" s="482">
        <v>4</v>
      </c>
      <c r="F11" s="482">
        <v>4</v>
      </c>
      <c r="G11" s="512">
        <f t="shared" si="0"/>
        <v>48</v>
      </c>
      <c r="H11" s="512">
        <f t="shared" si="1"/>
        <v>48</v>
      </c>
    </row>
    <row r="12" spans="1:10" s="64" customFormat="1" ht="14.1" customHeight="1">
      <c r="A12" s="480" t="s">
        <v>2476</v>
      </c>
      <c r="B12" s="481" t="s">
        <v>2477</v>
      </c>
      <c r="C12" s="482">
        <v>247</v>
      </c>
      <c r="D12" s="482">
        <v>247</v>
      </c>
      <c r="E12" s="482">
        <v>15</v>
      </c>
      <c r="F12" s="482">
        <v>15</v>
      </c>
      <c r="G12" s="512">
        <f t="shared" si="0"/>
        <v>262</v>
      </c>
      <c r="H12" s="512">
        <f t="shared" si="1"/>
        <v>262</v>
      </c>
    </row>
    <row r="13" spans="1:10" s="64" customFormat="1" ht="14.1" customHeight="1">
      <c r="A13" s="480" t="s">
        <v>2478</v>
      </c>
      <c r="B13" s="481" t="s">
        <v>2479</v>
      </c>
      <c r="C13" s="482">
        <v>105</v>
      </c>
      <c r="D13" s="482">
        <v>105</v>
      </c>
      <c r="E13" s="482">
        <v>4</v>
      </c>
      <c r="F13" s="482">
        <v>4</v>
      </c>
      <c r="G13" s="512">
        <f t="shared" si="0"/>
        <v>109</v>
      </c>
      <c r="H13" s="512">
        <f t="shared" si="1"/>
        <v>109</v>
      </c>
    </row>
    <row r="14" spans="1:10" s="64" customFormat="1" ht="14.1" customHeight="1">
      <c r="A14" s="480" t="s">
        <v>2480</v>
      </c>
      <c r="B14" s="481" t="s">
        <v>2481</v>
      </c>
      <c r="C14" s="482">
        <v>507</v>
      </c>
      <c r="D14" s="482">
        <v>507</v>
      </c>
      <c r="E14" s="482">
        <v>17</v>
      </c>
      <c r="F14" s="482">
        <v>17</v>
      </c>
      <c r="G14" s="512">
        <f t="shared" si="0"/>
        <v>524</v>
      </c>
      <c r="H14" s="512">
        <f t="shared" si="1"/>
        <v>524</v>
      </c>
    </row>
    <row r="15" spans="1:10" s="64" customFormat="1" ht="14.1" customHeight="1">
      <c r="A15" s="480" t="s">
        <v>2482</v>
      </c>
      <c r="B15" s="481" t="s">
        <v>2483</v>
      </c>
      <c r="C15" s="482">
        <v>607</v>
      </c>
      <c r="D15" s="482">
        <v>607</v>
      </c>
      <c r="E15" s="482">
        <v>23</v>
      </c>
      <c r="F15" s="482">
        <v>23</v>
      </c>
      <c r="G15" s="512">
        <f t="shared" si="0"/>
        <v>630</v>
      </c>
      <c r="H15" s="512">
        <f t="shared" si="1"/>
        <v>630</v>
      </c>
    </row>
    <row r="16" spans="1:10" s="64" customFormat="1" ht="14.1" customHeight="1">
      <c r="A16" s="480" t="s">
        <v>2484</v>
      </c>
      <c r="B16" s="481" t="s">
        <v>2485</v>
      </c>
      <c r="C16" s="482">
        <v>3</v>
      </c>
      <c r="D16" s="482">
        <v>3</v>
      </c>
      <c r="E16" s="482">
        <v>0</v>
      </c>
      <c r="F16" s="482">
        <v>0</v>
      </c>
      <c r="G16" s="512">
        <f t="shared" si="0"/>
        <v>3</v>
      </c>
      <c r="H16" s="512">
        <f t="shared" si="1"/>
        <v>3</v>
      </c>
    </row>
    <row r="17" spans="1:8" s="64" customFormat="1" ht="14.1" customHeight="1">
      <c r="A17" s="480" t="s">
        <v>2486</v>
      </c>
      <c r="B17" s="481" t="s">
        <v>2487</v>
      </c>
      <c r="C17" s="482">
        <v>59</v>
      </c>
      <c r="D17" s="482">
        <v>59</v>
      </c>
      <c r="E17" s="482">
        <v>4</v>
      </c>
      <c r="F17" s="482">
        <v>4</v>
      </c>
      <c r="G17" s="512">
        <f t="shared" si="0"/>
        <v>63</v>
      </c>
      <c r="H17" s="512">
        <f t="shared" si="1"/>
        <v>63</v>
      </c>
    </row>
    <row r="18" spans="1:8" s="64" customFormat="1" ht="14.1" customHeight="1">
      <c r="A18" s="480" t="s">
        <v>2488</v>
      </c>
      <c r="B18" s="481" t="s">
        <v>2489</v>
      </c>
      <c r="C18" s="482">
        <v>732</v>
      </c>
      <c r="D18" s="482">
        <v>732</v>
      </c>
      <c r="E18" s="482">
        <v>42</v>
      </c>
      <c r="F18" s="482">
        <v>42</v>
      </c>
      <c r="G18" s="512">
        <f t="shared" si="0"/>
        <v>774</v>
      </c>
      <c r="H18" s="512">
        <f t="shared" si="1"/>
        <v>774</v>
      </c>
    </row>
    <row r="19" spans="1:8" s="64" customFormat="1" ht="14.1" customHeight="1">
      <c r="A19" s="480" t="s">
        <v>2490</v>
      </c>
      <c r="B19" s="481" t="s">
        <v>2491</v>
      </c>
      <c r="C19" s="482">
        <v>85</v>
      </c>
      <c r="D19" s="482">
        <v>85</v>
      </c>
      <c r="E19" s="482">
        <v>4</v>
      </c>
      <c r="F19" s="482">
        <v>4</v>
      </c>
      <c r="G19" s="512">
        <f t="shared" si="0"/>
        <v>89</v>
      </c>
      <c r="H19" s="512">
        <f t="shared" si="1"/>
        <v>89</v>
      </c>
    </row>
    <row r="20" spans="1:8" s="64" customFormat="1" ht="14.1" customHeight="1">
      <c r="A20" s="480" t="s">
        <v>2492</v>
      </c>
      <c r="B20" s="481" t="s">
        <v>2493</v>
      </c>
      <c r="C20" s="482">
        <v>533</v>
      </c>
      <c r="D20" s="482">
        <v>533</v>
      </c>
      <c r="E20" s="482">
        <v>28</v>
      </c>
      <c r="F20" s="482">
        <v>28</v>
      </c>
      <c r="G20" s="512">
        <f t="shared" si="0"/>
        <v>561</v>
      </c>
      <c r="H20" s="512">
        <f t="shared" si="1"/>
        <v>561</v>
      </c>
    </row>
    <row r="21" spans="1:8" s="64" customFormat="1" ht="14.1" customHeight="1">
      <c r="A21" s="480" t="s">
        <v>2494</v>
      </c>
      <c r="B21" s="481" t="s">
        <v>2495</v>
      </c>
      <c r="C21" s="482">
        <v>465</v>
      </c>
      <c r="D21" s="482">
        <v>465</v>
      </c>
      <c r="E21" s="482">
        <v>23</v>
      </c>
      <c r="F21" s="482">
        <v>23</v>
      </c>
      <c r="G21" s="512">
        <f t="shared" si="0"/>
        <v>488</v>
      </c>
      <c r="H21" s="512">
        <f t="shared" si="1"/>
        <v>488</v>
      </c>
    </row>
    <row r="22" spans="1:8" s="64" customFormat="1" ht="14.1" customHeight="1">
      <c r="A22" s="480" t="s">
        <v>2496</v>
      </c>
      <c r="B22" s="481" t="s">
        <v>2497</v>
      </c>
      <c r="C22" s="482">
        <v>476</v>
      </c>
      <c r="D22" s="482">
        <v>476</v>
      </c>
      <c r="E22" s="482">
        <v>20</v>
      </c>
      <c r="F22" s="482">
        <v>20</v>
      </c>
      <c r="G22" s="512">
        <f t="shared" si="0"/>
        <v>496</v>
      </c>
      <c r="H22" s="512">
        <f t="shared" si="1"/>
        <v>496</v>
      </c>
    </row>
    <row r="23" spans="1:8" s="64" customFormat="1" ht="14.1" customHeight="1">
      <c r="A23" s="480" t="s">
        <v>2498</v>
      </c>
      <c r="B23" s="481" t="s">
        <v>2499</v>
      </c>
      <c r="C23" s="482">
        <v>9</v>
      </c>
      <c r="D23" s="482">
        <v>9</v>
      </c>
      <c r="E23" s="482">
        <v>0</v>
      </c>
      <c r="F23" s="482">
        <v>0</v>
      </c>
      <c r="G23" s="512">
        <f t="shared" si="0"/>
        <v>9</v>
      </c>
      <c r="H23" s="512">
        <f t="shared" si="1"/>
        <v>9</v>
      </c>
    </row>
    <row r="24" spans="1:8" s="64" customFormat="1" ht="14.1" customHeight="1">
      <c r="A24" s="480" t="s">
        <v>2500</v>
      </c>
      <c r="B24" s="481" t="s">
        <v>2501</v>
      </c>
      <c r="C24" s="482">
        <v>486</v>
      </c>
      <c r="D24" s="482">
        <v>486</v>
      </c>
      <c r="E24" s="482">
        <v>76</v>
      </c>
      <c r="F24" s="482">
        <v>76</v>
      </c>
      <c r="G24" s="512">
        <f t="shared" si="0"/>
        <v>562</v>
      </c>
      <c r="H24" s="512">
        <f t="shared" si="1"/>
        <v>562</v>
      </c>
    </row>
    <row r="25" spans="1:8" s="64" customFormat="1" ht="14.1" customHeight="1">
      <c r="A25" s="480" t="s">
        <v>2502</v>
      </c>
      <c r="B25" s="481" t="s">
        <v>2503</v>
      </c>
      <c r="C25" s="482">
        <v>249</v>
      </c>
      <c r="D25" s="482">
        <v>249</v>
      </c>
      <c r="E25" s="482">
        <v>25</v>
      </c>
      <c r="F25" s="482">
        <v>25</v>
      </c>
      <c r="G25" s="512">
        <f t="shared" si="0"/>
        <v>274</v>
      </c>
      <c r="H25" s="512">
        <f t="shared" si="1"/>
        <v>274</v>
      </c>
    </row>
    <row r="26" spans="1:8" s="64" customFormat="1" ht="14.1" customHeight="1">
      <c r="A26" s="480" t="s">
        <v>2504</v>
      </c>
      <c r="B26" s="481" t="s">
        <v>2505</v>
      </c>
      <c r="C26" s="482">
        <v>402</v>
      </c>
      <c r="D26" s="482">
        <v>402</v>
      </c>
      <c r="E26" s="482">
        <v>30</v>
      </c>
      <c r="F26" s="482">
        <v>30</v>
      </c>
      <c r="G26" s="512">
        <f t="shared" si="0"/>
        <v>432</v>
      </c>
      <c r="H26" s="512">
        <f t="shared" si="1"/>
        <v>432</v>
      </c>
    </row>
    <row r="27" spans="1:8" s="64" customFormat="1" ht="14.1" customHeight="1">
      <c r="A27" s="480" t="s">
        <v>2506</v>
      </c>
      <c r="B27" s="481" t="s">
        <v>2507</v>
      </c>
      <c r="C27" s="482">
        <v>302</v>
      </c>
      <c r="D27" s="482">
        <v>302</v>
      </c>
      <c r="E27" s="482">
        <v>41</v>
      </c>
      <c r="F27" s="482">
        <v>41</v>
      </c>
      <c r="G27" s="512">
        <f t="shared" si="0"/>
        <v>343</v>
      </c>
      <c r="H27" s="512">
        <f t="shared" si="1"/>
        <v>343</v>
      </c>
    </row>
    <row r="28" spans="1:8" s="64" customFormat="1" ht="14.1" customHeight="1">
      <c r="A28" s="480" t="s">
        <v>2508</v>
      </c>
      <c r="B28" s="481" t="s">
        <v>2509</v>
      </c>
      <c r="C28" s="482">
        <v>1</v>
      </c>
      <c r="D28" s="482">
        <v>1</v>
      </c>
      <c r="E28" s="482">
        <v>0</v>
      </c>
      <c r="F28" s="482">
        <v>0</v>
      </c>
      <c r="G28" s="512">
        <f t="shared" si="0"/>
        <v>1</v>
      </c>
      <c r="H28" s="512">
        <f t="shared" si="1"/>
        <v>1</v>
      </c>
    </row>
    <row r="29" spans="1:8" s="64" customFormat="1" ht="14.1" customHeight="1">
      <c r="A29" s="480" t="s">
        <v>2510</v>
      </c>
      <c r="B29" s="481" t="s">
        <v>2511</v>
      </c>
      <c r="C29" s="482">
        <v>35</v>
      </c>
      <c r="D29" s="482">
        <v>35</v>
      </c>
      <c r="E29" s="482">
        <v>2</v>
      </c>
      <c r="F29" s="482">
        <v>2</v>
      </c>
      <c r="G29" s="512">
        <f t="shared" si="0"/>
        <v>37</v>
      </c>
      <c r="H29" s="512">
        <f t="shared" si="1"/>
        <v>37</v>
      </c>
    </row>
    <row r="30" spans="1:8" s="64" customFormat="1" ht="14.1" customHeight="1">
      <c r="A30" s="480" t="s">
        <v>2512</v>
      </c>
      <c r="B30" s="481" t="s">
        <v>2513</v>
      </c>
      <c r="C30" s="482">
        <v>5</v>
      </c>
      <c r="D30" s="482">
        <v>5</v>
      </c>
      <c r="E30" s="482">
        <v>2</v>
      </c>
      <c r="F30" s="482">
        <v>2</v>
      </c>
      <c r="G30" s="512">
        <f t="shared" si="0"/>
        <v>7</v>
      </c>
      <c r="H30" s="512">
        <f t="shared" si="1"/>
        <v>7</v>
      </c>
    </row>
    <row r="31" spans="1:8" s="64" customFormat="1" ht="14.1" customHeight="1">
      <c r="A31" s="480" t="s">
        <v>2514</v>
      </c>
      <c r="B31" s="481" t="s">
        <v>2515</v>
      </c>
      <c r="C31" s="482">
        <v>26</v>
      </c>
      <c r="D31" s="482">
        <v>26</v>
      </c>
      <c r="E31" s="482">
        <v>1</v>
      </c>
      <c r="F31" s="482">
        <v>1</v>
      </c>
      <c r="G31" s="512">
        <f t="shared" si="0"/>
        <v>27</v>
      </c>
      <c r="H31" s="512">
        <f t="shared" si="1"/>
        <v>27</v>
      </c>
    </row>
    <row r="32" spans="1:8" s="64" customFormat="1" ht="14.1" customHeight="1">
      <c r="A32" s="480" t="s">
        <v>2516</v>
      </c>
      <c r="B32" s="481" t="s">
        <v>2517</v>
      </c>
      <c r="C32" s="482">
        <v>14</v>
      </c>
      <c r="D32" s="482">
        <v>14</v>
      </c>
      <c r="E32" s="482">
        <v>0</v>
      </c>
      <c r="F32" s="482">
        <v>0</v>
      </c>
      <c r="G32" s="512">
        <f t="shared" si="0"/>
        <v>14</v>
      </c>
      <c r="H32" s="512">
        <f t="shared" si="1"/>
        <v>14</v>
      </c>
    </row>
    <row r="33" spans="1:8" s="64" customFormat="1" ht="14.1" customHeight="1">
      <c r="A33" s="480" t="s">
        <v>2518</v>
      </c>
      <c r="B33" s="481" t="s">
        <v>2519</v>
      </c>
      <c r="C33" s="482">
        <v>2</v>
      </c>
      <c r="D33" s="482">
        <v>2</v>
      </c>
      <c r="E33" s="482">
        <v>0</v>
      </c>
      <c r="F33" s="482">
        <v>0</v>
      </c>
      <c r="G33" s="512">
        <f t="shared" si="0"/>
        <v>2</v>
      </c>
      <c r="H33" s="512">
        <f t="shared" si="1"/>
        <v>2</v>
      </c>
    </row>
    <row r="34" spans="1:8" s="64" customFormat="1" ht="14.1" customHeight="1">
      <c r="A34" s="480" t="s">
        <v>2520</v>
      </c>
      <c r="B34" s="481" t="s">
        <v>2521</v>
      </c>
      <c r="C34" s="482">
        <v>473</v>
      </c>
      <c r="D34" s="482">
        <v>473</v>
      </c>
      <c r="E34" s="482">
        <v>59</v>
      </c>
      <c r="F34" s="482">
        <v>59</v>
      </c>
      <c r="G34" s="512">
        <f t="shared" si="0"/>
        <v>532</v>
      </c>
      <c r="H34" s="512">
        <f t="shared" si="1"/>
        <v>532</v>
      </c>
    </row>
    <row r="35" spans="1:8" s="64" customFormat="1" ht="14.1" customHeight="1">
      <c r="A35" s="480" t="s">
        <v>2522</v>
      </c>
      <c r="B35" s="481" t="s">
        <v>2523</v>
      </c>
      <c r="C35" s="482">
        <v>192</v>
      </c>
      <c r="D35" s="482">
        <v>192</v>
      </c>
      <c r="E35" s="482">
        <v>29</v>
      </c>
      <c r="F35" s="482">
        <v>29</v>
      </c>
      <c r="G35" s="512">
        <f t="shared" si="0"/>
        <v>221</v>
      </c>
      <c r="H35" s="512">
        <f t="shared" si="1"/>
        <v>221</v>
      </c>
    </row>
    <row r="36" spans="1:8" s="64" customFormat="1" ht="14.1" customHeight="1">
      <c r="A36" s="480" t="s">
        <v>2524</v>
      </c>
      <c r="B36" s="481" t="s">
        <v>2525</v>
      </c>
      <c r="C36" s="482">
        <v>771</v>
      </c>
      <c r="D36" s="482">
        <v>771</v>
      </c>
      <c r="E36" s="482">
        <v>76</v>
      </c>
      <c r="F36" s="482">
        <v>76</v>
      </c>
      <c r="G36" s="512">
        <f t="shared" si="0"/>
        <v>847</v>
      </c>
      <c r="H36" s="512">
        <f t="shared" si="1"/>
        <v>847</v>
      </c>
    </row>
    <row r="37" spans="1:8" s="64" customFormat="1" ht="14.1" customHeight="1">
      <c r="A37" s="480" t="s">
        <v>2526</v>
      </c>
      <c r="B37" s="481" t="s">
        <v>2527</v>
      </c>
      <c r="C37" s="482">
        <v>9</v>
      </c>
      <c r="D37" s="482">
        <v>9</v>
      </c>
      <c r="E37" s="482">
        <v>1</v>
      </c>
      <c r="F37" s="482">
        <v>1</v>
      </c>
      <c r="G37" s="512">
        <f t="shared" si="0"/>
        <v>10</v>
      </c>
      <c r="H37" s="512">
        <f t="shared" si="1"/>
        <v>10</v>
      </c>
    </row>
    <row r="38" spans="1:8" s="64" customFormat="1" ht="14.1" customHeight="1">
      <c r="A38" s="480" t="s">
        <v>2528</v>
      </c>
      <c r="B38" s="481" t="s">
        <v>2529</v>
      </c>
      <c r="C38" s="482">
        <v>1</v>
      </c>
      <c r="D38" s="482">
        <v>1</v>
      </c>
      <c r="E38" s="482">
        <v>0</v>
      </c>
      <c r="F38" s="482">
        <v>0</v>
      </c>
      <c r="G38" s="512">
        <f t="shared" si="0"/>
        <v>1</v>
      </c>
      <c r="H38" s="512">
        <f t="shared" si="1"/>
        <v>1</v>
      </c>
    </row>
    <row r="39" spans="1:8" s="64" customFormat="1" ht="14.1" customHeight="1">
      <c r="A39" s="480" t="s">
        <v>2530</v>
      </c>
      <c r="B39" s="481" t="s">
        <v>2531</v>
      </c>
      <c r="C39" s="482">
        <v>3803</v>
      </c>
      <c r="D39" s="482">
        <v>3803</v>
      </c>
      <c r="E39" s="482">
        <v>1982</v>
      </c>
      <c r="F39" s="482">
        <v>1982</v>
      </c>
      <c r="G39" s="512">
        <f t="shared" si="0"/>
        <v>5785</v>
      </c>
      <c r="H39" s="512">
        <f t="shared" si="1"/>
        <v>5785</v>
      </c>
    </row>
    <row r="40" spans="1:8" s="64" customFormat="1" ht="14.1" customHeight="1">
      <c r="A40" s="480" t="s">
        <v>2532</v>
      </c>
      <c r="B40" s="481" t="s">
        <v>2533</v>
      </c>
      <c r="C40" s="482">
        <v>11</v>
      </c>
      <c r="D40" s="482">
        <v>11</v>
      </c>
      <c r="E40" s="482">
        <v>0</v>
      </c>
      <c r="F40" s="482">
        <v>0</v>
      </c>
      <c r="G40" s="512">
        <f t="shared" si="0"/>
        <v>11</v>
      </c>
      <c r="H40" s="512">
        <f t="shared" si="1"/>
        <v>11</v>
      </c>
    </row>
    <row r="41" spans="1:8" s="64" customFormat="1" ht="14.1" customHeight="1">
      <c r="A41" s="480" t="s">
        <v>2534</v>
      </c>
      <c r="B41" s="481" t="s">
        <v>2535</v>
      </c>
      <c r="C41" s="482">
        <v>6</v>
      </c>
      <c r="D41" s="482">
        <v>6</v>
      </c>
      <c r="E41" s="482">
        <v>1</v>
      </c>
      <c r="F41" s="482">
        <v>1</v>
      </c>
      <c r="G41" s="512">
        <f t="shared" si="0"/>
        <v>7</v>
      </c>
      <c r="H41" s="512">
        <f t="shared" si="1"/>
        <v>7</v>
      </c>
    </row>
    <row r="42" spans="1:8" s="64" customFormat="1" ht="14.1" customHeight="1">
      <c r="A42" s="480" t="s">
        <v>2536</v>
      </c>
      <c r="B42" s="481" t="s">
        <v>2537</v>
      </c>
      <c r="C42" s="482">
        <v>176</v>
      </c>
      <c r="D42" s="482">
        <v>176</v>
      </c>
      <c r="E42" s="482">
        <v>13</v>
      </c>
      <c r="F42" s="482">
        <v>13</v>
      </c>
      <c r="G42" s="512">
        <f t="shared" si="0"/>
        <v>189</v>
      </c>
      <c r="H42" s="512">
        <f t="shared" si="1"/>
        <v>189</v>
      </c>
    </row>
    <row r="43" spans="1:8" s="64" customFormat="1" ht="14.1" customHeight="1">
      <c r="A43" s="480" t="s">
        <v>2538</v>
      </c>
      <c r="B43" s="481" t="s">
        <v>2539</v>
      </c>
      <c r="C43" s="482">
        <v>1</v>
      </c>
      <c r="D43" s="482">
        <v>1</v>
      </c>
      <c r="E43" s="482">
        <v>0</v>
      </c>
      <c r="F43" s="482">
        <v>0</v>
      </c>
      <c r="G43" s="512">
        <f t="shared" si="0"/>
        <v>1</v>
      </c>
      <c r="H43" s="512">
        <f t="shared" si="1"/>
        <v>1</v>
      </c>
    </row>
    <row r="44" spans="1:8" s="64" customFormat="1" ht="14.1" customHeight="1">
      <c r="A44" s="480" t="s">
        <v>2540</v>
      </c>
      <c r="B44" s="481" t="s">
        <v>2541</v>
      </c>
      <c r="C44" s="482">
        <v>101</v>
      </c>
      <c r="D44" s="482">
        <v>101</v>
      </c>
      <c r="E44" s="482">
        <v>42</v>
      </c>
      <c r="F44" s="482">
        <v>42</v>
      </c>
      <c r="G44" s="512">
        <f t="shared" si="0"/>
        <v>143</v>
      </c>
      <c r="H44" s="512">
        <f t="shared" si="1"/>
        <v>143</v>
      </c>
    </row>
    <row r="45" spans="1:8" s="64" customFormat="1" ht="14.1" customHeight="1">
      <c r="A45" s="480" t="s">
        <v>2542</v>
      </c>
      <c r="B45" s="481" t="s">
        <v>2543</v>
      </c>
      <c r="C45" s="482">
        <v>16</v>
      </c>
      <c r="D45" s="482">
        <v>16</v>
      </c>
      <c r="E45" s="482">
        <v>0</v>
      </c>
      <c r="F45" s="482">
        <v>0</v>
      </c>
      <c r="G45" s="512">
        <f t="shared" si="0"/>
        <v>16</v>
      </c>
      <c r="H45" s="512">
        <f t="shared" si="1"/>
        <v>16</v>
      </c>
    </row>
    <row r="46" spans="1:8" s="64" customFormat="1" ht="14.1" customHeight="1">
      <c r="A46" s="480" t="s">
        <v>2544</v>
      </c>
      <c r="B46" s="481" t="s">
        <v>2545</v>
      </c>
      <c r="C46" s="482">
        <v>1</v>
      </c>
      <c r="D46" s="482">
        <v>1</v>
      </c>
      <c r="E46" s="482">
        <v>1</v>
      </c>
      <c r="F46" s="482">
        <v>1</v>
      </c>
      <c r="G46" s="512">
        <f t="shared" si="0"/>
        <v>2</v>
      </c>
      <c r="H46" s="512">
        <f t="shared" si="1"/>
        <v>2</v>
      </c>
    </row>
    <row r="47" spans="1:8" s="64" customFormat="1" ht="14.1" customHeight="1">
      <c r="A47" s="480" t="s">
        <v>2546</v>
      </c>
      <c r="B47" s="481" t="s">
        <v>2547</v>
      </c>
      <c r="C47" s="482">
        <v>3</v>
      </c>
      <c r="D47" s="482">
        <v>3</v>
      </c>
      <c r="E47" s="482">
        <v>2</v>
      </c>
      <c r="F47" s="482">
        <v>2</v>
      </c>
      <c r="G47" s="512">
        <f t="shared" si="0"/>
        <v>5</v>
      </c>
      <c r="H47" s="512">
        <f t="shared" si="1"/>
        <v>5</v>
      </c>
    </row>
    <row r="48" spans="1:8" s="64" customFormat="1" ht="14.1" customHeight="1">
      <c r="A48" s="480" t="s">
        <v>2548</v>
      </c>
      <c r="B48" s="481" t="s">
        <v>2549</v>
      </c>
      <c r="C48" s="482">
        <v>396</v>
      </c>
      <c r="D48" s="482">
        <v>396</v>
      </c>
      <c r="E48" s="482">
        <v>250</v>
      </c>
      <c r="F48" s="482">
        <v>250</v>
      </c>
      <c r="G48" s="512">
        <f t="shared" si="0"/>
        <v>646</v>
      </c>
      <c r="H48" s="512">
        <f t="shared" si="1"/>
        <v>646</v>
      </c>
    </row>
    <row r="49" spans="1:9" s="64" customFormat="1" ht="14.1" customHeight="1">
      <c r="A49" s="480" t="s">
        <v>2550</v>
      </c>
      <c r="B49" s="481" t="s">
        <v>2551</v>
      </c>
      <c r="C49" s="482">
        <v>0</v>
      </c>
      <c r="D49" s="482">
        <v>0</v>
      </c>
      <c r="E49" s="482">
        <v>1</v>
      </c>
      <c r="F49" s="482">
        <v>1</v>
      </c>
      <c r="G49" s="512">
        <f t="shared" si="0"/>
        <v>1</v>
      </c>
      <c r="H49" s="512">
        <f t="shared" si="1"/>
        <v>1</v>
      </c>
    </row>
    <row r="50" spans="1:9" s="64" customFormat="1" ht="14.1" customHeight="1">
      <c r="A50" s="480" t="s">
        <v>2552</v>
      </c>
      <c r="B50" s="481" t="s">
        <v>2553</v>
      </c>
      <c r="C50" s="482">
        <v>150</v>
      </c>
      <c r="D50" s="482">
        <v>150</v>
      </c>
      <c r="E50" s="482">
        <v>58</v>
      </c>
      <c r="F50" s="482">
        <v>58</v>
      </c>
      <c r="G50" s="512">
        <f t="shared" si="0"/>
        <v>208</v>
      </c>
      <c r="H50" s="512">
        <f t="shared" si="1"/>
        <v>208</v>
      </c>
    </row>
    <row r="51" spans="1:9" s="64" customFormat="1" ht="14.1" customHeight="1">
      <c r="A51" s="480" t="s">
        <v>2554</v>
      </c>
      <c r="B51" s="481" t="s">
        <v>2555</v>
      </c>
      <c r="C51" s="482">
        <v>17</v>
      </c>
      <c r="D51" s="482">
        <v>17</v>
      </c>
      <c r="E51" s="482">
        <v>0</v>
      </c>
      <c r="F51" s="482">
        <v>0</v>
      </c>
      <c r="G51" s="512">
        <f t="shared" si="0"/>
        <v>17</v>
      </c>
      <c r="H51" s="512">
        <f t="shared" si="1"/>
        <v>17</v>
      </c>
    </row>
    <row r="52" spans="1:9" s="64" customFormat="1" ht="14.1" customHeight="1">
      <c r="A52" s="480" t="s">
        <v>2556</v>
      </c>
      <c r="B52" s="481" t="s">
        <v>2557</v>
      </c>
      <c r="C52" s="482">
        <v>423</v>
      </c>
      <c r="D52" s="482">
        <v>423</v>
      </c>
      <c r="E52" s="482">
        <v>152</v>
      </c>
      <c r="F52" s="482">
        <v>152</v>
      </c>
      <c r="G52" s="512">
        <f t="shared" si="0"/>
        <v>575</v>
      </c>
      <c r="H52" s="512">
        <f t="shared" si="1"/>
        <v>575</v>
      </c>
    </row>
    <row r="53" spans="1:9" s="64" customFormat="1" ht="14.1" customHeight="1">
      <c r="A53" s="480" t="s">
        <v>2558</v>
      </c>
      <c r="B53" s="481" t="s">
        <v>2559</v>
      </c>
      <c r="C53" s="482">
        <v>6</v>
      </c>
      <c r="D53" s="482">
        <v>6</v>
      </c>
      <c r="E53" s="482">
        <v>4</v>
      </c>
      <c r="F53" s="482">
        <v>4</v>
      </c>
      <c r="G53" s="512">
        <f t="shared" si="0"/>
        <v>10</v>
      </c>
      <c r="H53" s="512">
        <f t="shared" si="1"/>
        <v>10</v>
      </c>
    </row>
    <row r="54" spans="1:9" s="64" customFormat="1" ht="14.1" customHeight="1">
      <c r="A54" s="480" t="s">
        <v>2560</v>
      </c>
      <c r="B54" s="481" t="s">
        <v>2561</v>
      </c>
      <c r="C54" s="482">
        <v>196</v>
      </c>
      <c r="D54" s="482">
        <v>196</v>
      </c>
      <c r="E54" s="482">
        <v>106</v>
      </c>
      <c r="F54" s="482">
        <v>106</v>
      </c>
      <c r="G54" s="512">
        <f t="shared" si="0"/>
        <v>302</v>
      </c>
      <c r="H54" s="512">
        <f t="shared" si="1"/>
        <v>302</v>
      </c>
    </row>
    <row r="55" spans="1:9" s="64" customFormat="1" ht="14.1" customHeight="1">
      <c r="A55" s="480" t="s">
        <v>2562</v>
      </c>
      <c r="B55" s="481" t="s">
        <v>2563</v>
      </c>
      <c r="C55" s="482">
        <v>1</v>
      </c>
      <c r="D55" s="482">
        <v>1</v>
      </c>
      <c r="E55" s="482">
        <v>2</v>
      </c>
      <c r="F55" s="482">
        <v>2</v>
      </c>
      <c r="G55" s="512">
        <f t="shared" si="0"/>
        <v>3</v>
      </c>
      <c r="H55" s="512">
        <f t="shared" si="1"/>
        <v>3</v>
      </c>
    </row>
    <row r="56" spans="1:9" s="64" customFormat="1" ht="14.1" customHeight="1">
      <c r="A56" s="480" t="s">
        <v>173</v>
      </c>
      <c r="B56" s="481" t="s">
        <v>2564</v>
      </c>
      <c r="C56" s="482">
        <v>1149</v>
      </c>
      <c r="D56" s="482">
        <v>1149</v>
      </c>
      <c r="E56" s="482">
        <v>13</v>
      </c>
      <c r="F56" s="482">
        <v>13</v>
      </c>
      <c r="G56" s="512">
        <f t="shared" si="0"/>
        <v>1162</v>
      </c>
      <c r="H56" s="512">
        <f t="shared" si="1"/>
        <v>1162</v>
      </c>
    </row>
    <row r="57" spans="1:9" s="64" customFormat="1" ht="14.1" customHeight="1">
      <c r="A57" s="480" t="s">
        <v>2565</v>
      </c>
      <c r="B57" s="481" t="s">
        <v>2566</v>
      </c>
      <c r="C57" s="482">
        <v>42</v>
      </c>
      <c r="D57" s="482">
        <v>42</v>
      </c>
      <c r="E57" s="482">
        <v>0</v>
      </c>
      <c r="F57" s="482">
        <v>0</v>
      </c>
      <c r="G57" s="512">
        <f t="shared" si="0"/>
        <v>42</v>
      </c>
      <c r="H57" s="512">
        <f t="shared" si="1"/>
        <v>42</v>
      </c>
    </row>
    <row r="58" spans="1:9" s="64" customFormat="1" ht="14.1" customHeight="1">
      <c r="A58" s="505"/>
      <c r="B58" s="505"/>
      <c r="C58" s="498">
        <f>SUM(C11:C57)</f>
        <v>13338</v>
      </c>
      <c r="D58" s="486">
        <f>SUM(D11:D57)</f>
        <v>13338</v>
      </c>
      <c r="E58" s="486">
        <f>SUM(E11:E57)</f>
        <v>3153</v>
      </c>
      <c r="F58" s="486">
        <f>SUM(F11:F57)</f>
        <v>3153</v>
      </c>
      <c r="G58" s="512">
        <f t="shared" si="0"/>
        <v>16491</v>
      </c>
      <c r="H58" s="512">
        <f t="shared" si="1"/>
        <v>16491</v>
      </c>
    </row>
    <row r="59" spans="1:9" s="64" customFormat="1" ht="14.1" customHeight="1">
      <c r="A59" s="282" t="s">
        <v>249</v>
      </c>
      <c r="B59" s="170"/>
      <c r="C59" s="155"/>
      <c r="D59" s="155"/>
      <c r="E59" s="155"/>
      <c r="F59" s="155"/>
      <c r="G59" s="155"/>
      <c r="H59" s="155"/>
    </row>
    <row r="60" spans="1:9" s="64" customFormat="1" ht="14.1" customHeight="1">
      <c r="A60" s="156" t="s">
        <v>173</v>
      </c>
      <c r="B60" s="155" t="s">
        <v>178</v>
      </c>
      <c r="C60" s="155">
        <v>287</v>
      </c>
      <c r="D60" s="155">
        <v>1288</v>
      </c>
      <c r="E60" s="155"/>
      <c r="F60" s="155"/>
      <c r="G60" s="155">
        <v>287</v>
      </c>
      <c r="H60" s="155">
        <v>1288</v>
      </c>
    </row>
    <row r="61" spans="1:9" s="64" customFormat="1" ht="14.1" customHeight="1">
      <c r="A61" s="162"/>
      <c r="B61" s="155"/>
      <c r="C61" s="155"/>
      <c r="D61" s="155"/>
      <c r="E61" s="155"/>
      <c r="F61" s="155"/>
      <c r="G61" s="155"/>
      <c r="H61" s="155"/>
    </row>
    <row r="62" spans="1:9" s="64" customFormat="1" ht="14.1" customHeight="1">
      <c r="A62" s="514" t="s">
        <v>2567</v>
      </c>
      <c r="B62" s="163"/>
      <c r="C62" s="164"/>
      <c r="D62" s="164"/>
      <c r="E62" s="164"/>
      <c r="F62" s="164"/>
      <c r="G62" s="164"/>
      <c r="H62" s="164"/>
      <c r="I62" s="515"/>
    </row>
    <row r="63" spans="1:9" ht="14.1" customHeight="1">
      <c r="A63" s="280" t="s">
        <v>247</v>
      </c>
      <c r="B63" s="161"/>
      <c r="C63" s="155">
        <v>7278</v>
      </c>
      <c r="D63" s="155">
        <v>7278</v>
      </c>
      <c r="E63" s="155">
        <v>4515</v>
      </c>
      <c r="F63" s="155">
        <v>4515</v>
      </c>
      <c r="G63" s="513">
        <f>C63+E63</f>
        <v>11793</v>
      </c>
      <c r="H63" s="513">
        <f>D63+F63</f>
        <v>11793</v>
      </c>
    </row>
    <row r="64" spans="1:9" s="64" customFormat="1" ht="14.1" customHeight="1">
      <c r="A64" s="281" t="s">
        <v>248</v>
      </c>
      <c r="B64" s="169"/>
      <c r="C64" s="155">
        <v>7278</v>
      </c>
      <c r="D64" s="155">
        <v>7278</v>
      </c>
      <c r="E64" s="155">
        <v>4515</v>
      </c>
      <c r="F64" s="155">
        <v>4515</v>
      </c>
      <c r="G64" s="513">
        <f t="shared" ref="G64:G83" si="2">C64+E64</f>
        <v>11793</v>
      </c>
      <c r="H64" s="513">
        <f t="shared" ref="H64:H83" si="3">D64+F64</f>
        <v>11793</v>
      </c>
    </row>
    <row r="65" spans="1:8" s="64" customFormat="1" ht="14.1" customHeight="1">
      <c r="A65" s="499" t="s">
        <v>2568</v>
      </c>
      <c r="B65" s="500" t="s">
        <v>2569</v>
      </c>
      <c r="C65" s="501">
        <v>769</v>
      </c>
      <c r="D65" s="501">
        <v>769</v>
      </c>
      <c r="E65" s="501">
        <v>82</v>
      </c>
      <c r="F65" s="501">
        <v>82</v>
      </c>
      <c r="G65" s="513">
        <f t="shared" si="2"/>
        <v>851</v>
      </c>
      <c r="H65" s="513">
        <f t="shared" si="3"/>
        <v>851</v>
      </c>
    </row>
    <row r="66" spans="1:8" s="64" customFormat="1" ht="14.1" customHeight="1">
      <c r="A66" s="499" t="s">
        <v>2570</v>
      </c>
      <c r="B66" s="500" t="s">
        <v>2571</v>
      </c>
      <c r="C66" s="501">
        <v>3887</v>
      </c>
      <c r="D66" s="501">
        <v>3887</v>
      </c>
      <c r="E66" s="501">
        <v>2529</v>
      </c>
      <c r="F66" s="501">
        <v>2529</v>
      </c>
      <c r="G66" s="513">
        <f t="shared" si="2"/>
        <v>6416</v>
      </c>
      <c r="H66" s="513">
        <f t="shared" si="3"/>
        <v>6416</v>
      </c>
    </row>
    <row r="67" spans="1:8" s="64" customFormat="1" ht="14.1" customHeight="1">
      <c r="A67" s="499" t="s">
        <v>2572</v>
      </c>
      <c r="B67" s="500" t="s">
        <v>2573</v>
      </c>
      <c r="C67" s="501">
        <v>424</v>
      </c>
      <c r="D67" s="501">
        <v>424</v>
      </c>
      <c r="E67" s="501">
        <v>458</v>
      </c>
      <c r="F67" s="501">
        <v>458</v>
      </c>
      <c r="G67" s="513">
        <f t="shared" si="2"/>
        <v>882</v>
      </c>
      <c r="H67" s="513">
        <f t="shared" si="3"/>
        <v>882</v>
      </c>
    </row>
    <row r="68" spans="1:8" s="64" customFormat="1" ht="14.1" customHeight="1">
      <c r="A68" s="499" t="s">
        <v>2574</v>
      </c>
      <c r="B68" s="500" t="s">
        <v>2575</v>
      </c>
      <c r="C68" s="501">
        <v>15</v>
      </c>
      <c r="D68" s="501">
        <v>15</v>
      </c>
      <c r="E68" s="501">
        <v>3</v>
      </c>
      <c r="F68" s="501">
        <v>3</v>
      </c>
      <c r="G68" s="513">
        <f t="shared" si="2"/>
        <v>18</v>
      </c>
      <c r="H68" s="513">
        <f t="shared" si="3"/>
        <v>18</v>
      </c>
    </row>
    <row r="69" spans="1:8" s="64" customFormat="1" ht="14.1" customHeight="1">
      <c r="A69" s="499" t="s">
        <v>2576</v>
      </c>
      <c r="B69" s="500" t="s">
        <v>2577</v>
      </c>
      <c r="C69" s="501">
        <v>56</v>
      </c>
      <c r="D69" s="501">
        <v>56</v>
      </c>
      <c r="E69" s="501">
        <v>3</v>
      </c>
      <c r="F69" s="501">
        <v>3</v>
      </c>
      <c r="G69" s="513">
        <f t="shared" si="2"/>
        <v>59</v>
      </c>
      <c r="H69" s="513">
        <f t="shared" si="3"/>
        <v>59</v>
      </c>
    </row>
    <row r="70" spans="1:8" s="64" customFormat="1" ht="14.1" customHeight="1">
      <c r="A70" s="499" t="s">
        <v>174</v>
      </c>
      <c r="B70" s="500" t="s">
        <v>2578</v>
      </c>
      <c r="C70" s="501">
        <v>1421</v>
      </c>
      <c r="D70" s="501">
        <v>1421</v>
      </c>
      <c r="E70" s="501">
        <v>18</v>
      </c>
      <c r="F70" s="501">
        <v>18</v>
      </c>
      <c r="G70" s="513">
        <f t="shared" si="2"/>
        <v>1439</v>
      </c>
      <c r="H70" s="513">
        <f t="shared" si="3"/>
        <v>1439</v>
      </c>
    </row>
    <row r="71" spans="1:8" s="64" customFormat="1" ht="14.1" customHeight="1">
      <c r="A71" s="499" t="s">
        <v>2579</v>
      </c>
      <c r="B71" s="500" t="s">
        <v>2580</v>
      </c>
      <c r="C71" s="501">
        <v>520</v>
      </c>
      <c r="D71" s="501">
        <v>520</v>
      </c>
      <c r="E71" s="501">
        <v>1275</v>
      </c>
      <c r="F71" s="501">
        <v>1275</v>
      </c>
      <c r="G71" s="513">
        <f t="shared" si="2"/>
        <v>1795</v>
      </c>
      <c r="H71" s="513">
        <f t="shared" si="3"/>
        <v>1795</v>
      </c>
    </row>
    <row r="72" spans="1:8" s="64" customFormat="1" ht="14.1" customHeight="1">
      <c r="A72" s="499" t="s">
        <v>2581</v>
      </c>
      <c r="B72" s="500" t="s">
        <v>2582</v>
      </c>
      <c r="C72" s="501">
        <v>0</v>
      </c>
      <c r="D72" s="501">
        <v>0</v>
      </c>
      <c r="E72" s="501">
        <v>1</v>
      </c>
      <c r="F72" s="501">
        <v>1</v>
      </c>
      <c r="G72" s="513">
        <f t="shared" si="2"/>
        <v>1</v>
      </c>
      <c r="H72" s="513">
        <f t="shared" si="3"/>
        <v>1</v>
      </c>
    </row>
    <row r="73" spans="1:8" s="64" customFormat="1" ht="14.1" customHeight="1">
      <c r="A73" s="499" t="s">
        <v>2601</v>
      </c>
      <c r="B73" s="500" t="s">
        <v>2602</v>
      </c>
      <c r="C73" s="501">
        <v>1</v>
      </c>
      <c r="D73" s="501">
        <v>1</v>
      </c>
      <c r="E73" s="501">
        <v>0</v>
      </c>
      <c r="F73" s="501">
        <v>0</v>
      </c>
      <c r="G73" s="513">
        <f t="shared" si="2"/>
        <v>1</v>
      </c>
      <c r="H73" s="513">
        <f t="shared" si="3"/>
        <v>1</v>
      </c>
    </row>
    <row r="74" spans="1:8" s="64" customFormat="1" ht="14.1" customHeight="1">
      <c r="A74" s="499" t="s">
        <v>2603</v>
      </c>
      <c r="B74" s="500" t="s">
        <v>2604</v>
      </c>
      <c r="C74" s="501">
        <v>1</v>
      </c>
      <c r="D74" s="501">
        <v>1</v>
      </c>
      <c r="E74" s="501">
        <v>0</v>
      </c>
      <c r="F74" s="501">
        <v>0</v>
      </c>
      <c r="G74" s="513">
        <f t="shared" si="2"/>
        <v>1</v>
      </c>
      <c r="H74" s="513">
        <f t="shared" si="3"/>
        <v>1</v>
      </c>
    </row>
    <row r="75" spans="1:8" s="64" customFormat="1" ht="14.1" customHeight="1">
      <c r="A75" s="499" t="s">
        <v>2605</v>
      </c>
      <c r="B75" s="500" t="s">
        <v>2606</v>
      </c>
      <c r="C75" s="501">
        <v>3</v>
      </c>
      <c r="D75" s="501">
        <v>3</v>
      </c>
      <c r="E75" s="501">
        <v>1</v>
      </c>
      <c r="F75" s="501">
        <v>1</v>
      </c>
      <c r="G75" s="513">
        <f t="shared" si="2"/>
        <v>4</v>
      </c>
      <c r="H75" s="513">
        <f t="shared" si="3"/>
        <v>4</v>
      </c>
    </row>
    <row r="76" spans="1:8" s="64" customFormat="1" ht="14.1" customHeight="1">
      <c r="A76" s="499" t="s">
        <v>2607</v>
      </c>
      <c r="B76" s="500" t="s">
        <v>2608</v>
      </c>
      <c r="C76" s="501">
        <v>11</v>
      </c>
      <c r="D76" s="501">
        <v>11</v>
      </c>
      <c r="E76" s="501">
        <v>85</v>
      </c>
      <c r="F76" s="501">
        <v>85</v>
      </c>
      <c r="G76" s="513">
        <f t="shared" si="2"/>
        <v>96</v>
      </c>
      <c r="H76" s="513">
        <f t="shared" si="3"/>
        <v>96</v>
      </c>
    </row>
    <row r="77" spans="1:8" s="64" customFormat="1" ht="14.1" customHeight="1">
      <c r="A77" s="499" t="s">
        <v>2609</v>
      </c>
      <c r="B77" s="500" t="s">
        <v>2610</v>
      </c>
      <c r="C77" s="501">
        <v>12</v>
      </c>
      <c r="D77" s="501">
        <v>12</v>
      </c>
      <c r="E77" s="501">
        <v>12</v>
      </c>
      <c r="F77" s="501">
        <v>12</v>
      </c>
      <c r="G77" s="513">
        <f t="shared" si="2"/>
        <v>24</v>
      </c>
      <c r="H77" s="513">
        <f t="shared" si="3"/>
        <v>24</v>
      </c>
    </row>
    <row r="78" spans="1:8" s="64" customFormat="1" ht="14.1" customHeight="1">
      <c r="A78" s="499" t="s">
        <v>2611</v>
      </c>
      <c r="B78" s="500" t="s">
        <v>2612</v>
      </c>
      <c r="C78" s="501">
        <v>5</v>
      </c>
      <c r="D78" s="501">
        <v>5</v>
      </c>
      <c r="E78" s="501">
        <v>1</v>
      </c>
      <c r="F78" s="501">
        <v>1</v>
      </c>
      <c r="G78" s="513">
        <f t="shared" si="2"/>
        <v>6</v>
      </c>
      <c r="H78" s="513">
        <f t="shared" si="3"/>
        <v>6</v>
      </c>
    </row>
    <row r="79" spans="1:8" s="64" customFormat="1" ht="14.1" customHeight="1">
      <c r="A79" s="499" t="s">
        <v>2613</v>
      </c>
      <c r="B79" s="500" t="s">
        <v>2614</v>
      </c>
      <c r="C79" s="501">
        <v>95</v>
      </c>
      <c r="D79" s="501">
        <v>95</v>
      </c>
      <c r="E79" s="501">
        <v>43</v>
      </c>
      <c r="F79" s="501">
        <v>43</v>
      </c>
      <c r="G79" s="513">
        <f t="shared" si="2"/>
        <v>138</v>
      </c>
      <c r="H79" s="513">
        <f t="shared" si="3"/>
        <v>138</v>
      </c>
    </row>
    <row r="80" spans="1:8" s="64" customFormat="1" ht="14.1" customHeight="1">
      <c r="A80" s="499" t="s">
        <v>2615</v>
      </c>
      <c r="B80" s="500" t="s">
        <v>2616</v>
      </c>
      <c r="C80" s="501">
        <v>3</v>
      </c>
      <c r="D80" s="501">
        <v>3</v>
      </c>
      <c r="E80" s="501">
        <v>0</v>
      </c>
      <c r="F80" s="501">
        <v>0</v>
      </c>
      <c r="G80" s="513">
        <f t="shared" si="2"/>
        <v>3</v>
      </c>
      <c r="H80" s="513">
        <f t="shared" si="3"/>
        <v>3</v>
      </c>
    </row>
    <row r="81" spans="1:8" s="64" customFormat="1" ht="14.1" customHeight="1">
      <c r="A81" s="499" t="s">
        <v>2617</v>
      </c>
      <c r="B81" s="500" t="s">
        <v>2618</v>
      </c>
      <c r="C81" s="501">
        <v>3</v>
      </c>
      <c r="D81" s="501">
        <v>3</v>
      </c>
      <c r="E81" s="501">
        <v>2</v>
      </c>
      <c r="F81" s="501">
        <v>2</v>
      </c>
      <c r="G81" s="513">
        <f t="shared" si="2"/>
        <v>5</v>
      </c>
      <c r="H81" s="513">
        <f t="shared" si="3"/>
        <v>5</v>
      </c>
    </row>
    <row r="82" spans="1:8" s="64" customFormat="1" ht="14.1" customHeight="1">
      <c r="A82" s="499" t="s">
        <v>2619</v>
      </c>
      <c r="B82" s="500" t="s">
        <v>2620</v>
      </c>
      <c r="C82" s="501">
        <v>52</v>
      </c>
      <c r="D82" s="501">
        <v>52</v>
      </c>
      <c r="E82" s="501">
        <v>2</v>
      </c>
      <c r="F82" s="501">
        <v>2</v>
      </c>
      <c r="G82" s="513">
        <f t="shared" si="2"/>
        <v>54</v>
      </c>
      <c r="H82" s="513">
        <f t="shared" si="3"/>
        <v>54</v>
      </c>
    </row>
    <row r="83" spans="1:8" s="64" customFormat="1" ht="14.1" customHeight="1">
      <c r="A83" s="281"/>
      <c r="B83" s="169"/>
      <c r="C83" s="516">
        <f>SUM(C65:C82)</f>
        <v>7278</v>
      </c>
      <c r="D83" s="516">
        <f>SUM(D65:D82)</f>
        <v>7278</v>
      </c>
      <c r="E83" s="516">
        <f>SUM(E65:E82)</f>
        <v>4515</v>
      </c>
      <c r="F83" s="516">
        <f>SUM(F65:F82)</f>
        <v>4515</v>
      </c>
      <c r="G83" s="517">
        <f t="shared" si="2"/>
        <v>11793</v>
      </c>
      <c r="H83" s="517">
        <f t="shared" si="3"/>
        <v>11793</v>
      </c>
    </row>
    <row r="84" spans="1:8" s="64" customFormat="1" ht="14.1" customHeight="1">
      <c r="A84" s="282" t="s">
        <v>249</v>
      </c>
      <c r="B84" s="170"/>
      <c r="C84" s="155"/>
      <c r="D84" s="155"/>
      <c r="E84" s="155"/>
      <c r="F84" s="155"/>
      <c r="G84" s="155"/>
      <c r="H84" s="155"/>
    </row>
    <row r="85" spans="1:8" s="64" customFormat="1" ht="14.1" customHeight="1">
      <c r="A85" s="166" t="s">
        <v>174</v>
      </c>
      <c r="B85" s="155" t="s">
        <v>177</v>
      </c>
      <c r="C85" s="155">
        <v>61</v>
      </c>
      <c r="D85" s="155">
        <v>100</v>
      </c>
      <c r="E85" s="155"/>
      <c r="F85" s="155"/>
      <c r="G85" s="155">
        <v>61</v>
      </c>
      <c r="H85" s="155">
        <v>100</v>
      </c>
    </row>
    <row r="86" spans="1:8" s="64" customFormat="1" ht="10.5" customHeight="1">
      <c r="A86" s="166"/>
      <c r="B86" s="155"/>
      <c r="C86" s="155"/>
      <c r="D86" s="155"/>
      <c r="E86" s="155"/>
      <c r="F86" s="155"/>
      <c r="G86" s="155"/>
      <c r="H86" s="155"/>
    </row>
    <row r="87" spans="1:8" s="64" customFormat="1" ht="11.25" customHeight="1">
      <c r="A87" s="280" t="s">
        <v>4019</v>
      </c>
      <c r="B87" s="163"/>
      <c r="C87" s="164"/>
      <c r="D87" s="164"/>
      <c r="E87" s="164"/>
      <c r="F87" s="164"/>
      <c r="G87" s="164"/>
      <c r="H87" s="164"/>
    </row>
    <row r="88" spans="1:8" ht="11.25" customHeight="1">
      <c r="A88" s="280" t="s">
        <v>247</v>
      </c>
      <c r="B88" s="161"/>
      <c r="C88" s="155">
        <v>696</v>
      </c>
      <c r="D88" s="155">
        <v>696</v>
      </c>
      <c r="E88" s="155">
        <v>463</v>
      </c>
      <c r="F88" s="155">
        <v>463</v>
      </c>
      <c r="G88" s="155">
        <v>1159</v>
      </c>
      <c r="H88" s="155">
        <v>1159</v>
      </c>
    </row>
    <row r="89" spans="1:8" s="64" customFormat="1" ht="14.1" customHeight="1">
      <c r="A89" s="499" t="s">
        <v>2583</v>
      </c>
      <c r="B89" s="500" t="s">
        <v>2584</v>
      </c>
      <c r="C89" s="501">
        <v>31</v>
      </c>
      <c r="D89" s="501">
        <v>31</v>
      </c>
      <c r="E89" s="501">
        <v>51</v>
      </c>
      <c r="F89" s="501">
        <v>51</v>
      </c>
      <c r="G89" s="513">
        <f t="shared" ref="G89:G97" si="4">C89+E89</f>
        <v>82</v>
      </c>
      <c r="H89" s="513">
        <f t="shared" ref="H89:H97" si="5">D89+F89</f>
        <v>82</v>
      </c>
    </row>
    <row r="90" spans="1:8" s="64" customFormat="1" ht="14.1" customHeight="1">
      <c r="A90" s="499" t="s">
        <v>2585</v>
      </c>
      <c r="B90" s="500" t="s">
        <v>2586</v>
      </c>
      <c r="C90" s="501">
        <v>55</v>
      </c>
      <c r="D90" s="501">
        <v>55</v>
      </c>
      <c r="E90" s="501">
        <v>44</v>
      </c>
      <c r="F90" s="501">
        <v>44</v>
      </c>
      <c r="G90" s="513">
        <f t="shared" si="4"/>
        <v>99</v>
      </c>
      <c r="H90" s="513">
        <f t="shared" si="5"/>
        <v>99</v>
      </c>
    </row>
    <row r="91" spans="1:8" s="64" customFormat="1" ht="14.1" customHeight="1">
      <c r="A91" s="499" t="s">
        <v>2587</v>
      </c>
      <c r="B91" s="500" t="s">
        <v>2588</v>
      </c>
      <c r="C91" s="501">
        <v>54</v>
      </c>
      <c r="D91" s="501">
        <v>54</v>
      </c>
      <c r="E91" s="501">
        <v>55</v>
      </c>
      <c r="F91" s="501">
        <v>55</v>
      </c>
      <c r="G91" s="513">
        <f t="shared" si="4"/>
        <v>109</v>
      </c>
      <c r="H91" s="513">
        <f t="shared" si="5"/>
        <v>109</v>
      </c>
    </row>
    <row r="92" spans="1:8" s="64" customFormat="1" ht="14.1" customHeight="1">
      <c r="A92" s="499" t="s">
        <v>2589</v>
      </c>
      <c r="B92" s="500" t="s">
        <v>2590</v>
      </c>
      <c r="C92" s="501">
        <v>56</v>
      </c>
      <c r="D92" s="501">
        <v>56</v>
      </c>
      <c r="E92" s="501">
        <v>52</v>
      </c>
      <c r="F92" s="501">
        <v>52</v>
      </c>
      <c r="G92" s="513">
        <f t="shared" si="4"/>
        <v>108</v>
      </c>
      <c r="H92" s="513">
        <f t="shared" si="5"/>
        <v>108</v>
      </c>
    </row>
    <row r="93" spans="1:8" s="64" customFormat="1" ht="14.1" customHeight="1">
      <c r="A93" s="499" t="s">
        <v>2591</v>
      </c>
      <c r="B93" s="500" t="s">
        <v>2592</v>
      </c>
      <c r="C93" s="501">
        <v>12</v>
      </c>
      <c r="D93" s="501">
        <v>12</v>
      </c>
      <c r="E93" s="501">
        <v>4</v>
      </c>
      <c r="F93" s="501">
        <v>4</v>
      </c>
      <c r="G93" s="513">
        <f t="shared" si="4"/>
        <v>16</v>
      </c>
      <c r="H93" s="513">
        <f t="shared" si="5"/>
        <v>16</v>
      </c>
    </row>
    <row r="94" spans="1:8" s="64" customFormat="1" ht="14.1" customHeight="1">
      <c r="A94" s="499" t="s">
        <v>2593</v>
      </c>
      <c r="B94" s="500" t="s">
        <v>2594</v>
      </c>
      <c r="C94" s="501">
        <v>1</v>
      </c>
      <c r="D94" s="501">
        <v>1</v>
      </c>
      <c r="E94" s="501">
        <v>1</v>
      </c>
      <c r="F94" s="501">
        <v>1</v>
      </c>
      <c r="G94" s="513">
        <f t="shared" si="4"/>
        <v>2</v>
      </c>
      <c r="H94" s="513">
        <f t="shared" si="5"/>
        <v>2</v>
      </c>
    </row>
    <row r="95" spans="1:8" s="64" customFormat="1" ht="14.1" customHeight="1">
      <c r="A95" s="499" t="s">
        <v>2595</v>
      </c>
      <c r="B95" s="500" t="s">
        <v>2596</v>
      </c>
      <c r="C95" s="501">
        <v>12</v>
      </c>
      <c r="D95" s="501">
        <v>12</v>
      </c>
      <c r="E95" s="501">
        <v>2</v>
      </c>
      <c r="F95" s="501">
        <v>2</v>
      </c>
      <c r="G95" s="513">
        <f t="shared" si="4"/>
        <v>14</v>
      </c>
      <c r="H95" s="513">
        <f t="shared" si="5"/>
        <v>14</v>
      </c>
    </row>
    <row r="96" spans="1:8" s="64" customFormat="1" ht="14.1" customHeight="1">
      <c r="A96" s="499" t="s">
        <v>2597</v>
      </c>
      <c r="B96" s="500" t="s">
        <v>2598</v>
      </c>
      <c r="C96" s="501">
        <v>1</v>
      </c>
      <c r="D96" s="501">
        <v>1</v>
      </c>
      <c r="E96" s="501">
        <v>1</v>
      </c>
      <c r="F96" s="501">
        <v>1</v>
      </c>
      <c r="G96" s="513">
        <f t="shared" si="4"/>
        <v>2</v>
      </c>
      <c r="H96" s="513">
        <f t="shared" si="5"/>
        <v>2</v>
      </c>
    </row>
    <row r="97" spans="1:10" s="64" customFormat="1" ht="14.1" customHeight="1">
      <c r="A97" s="499" t="s">
        <v>2599</v>
      </c>
      <c r="B97" s="500" t="s">
        <v>2600</v>
      </c>
      <c r="C97" s="501">
        <v>474</v>
      </c>
      <c r="D97" s="501">
        <v>474</v>
      </c>
      <c r="E97" s="501">
        <v>253</v>
      </c>
      <c r="F97" s="501">
        <v>253</v>
      </c>
      <c r="G97" s="513">
        <f t="shared" si="4"/>
        <v>727</v>
      </c>
      <c r="H97" s="513">
        <f t="shared" si="5"/>
        <v>727</v>
      </c>
    </row>
    <row r="98" spans="1:10" s="64" customFormat="1" ht="11.25" customHeight="1">
      <c r="A98" s="281" t="s">
        <v>248</v>
      </c>
      <c r="B98" s="169"/>
      <c r="C98" s="605">
        <f>SUM(C89:C97)</f>
        <v>696</v>
      </c>
      <c r="D98" s="605">
        <f t="shared" ref="D98:H98" si="6">SUM(D89:D97)</f>
        <v>696</v>
      </c>
      <c r="E98" s="605">
        <f t="shared" si="6"/>
        <v>463</v>
      </c>
      <c r="F98" s="605">
        <f t="shared" si="6"/>
        <v>463</v>
      </c>
      <c r="G98" s="605">
        <f t="shared" si="6"/>
        <v>1159</v>
      </c>
      <c r="H98" s="605">
        <f t="shared" si="6"/>
        <v>1159</v>
      </c>
    </row>
    <row r="99" spans="1:10" s="64" customFormat="1" ht="11.25" customHeight="1">
      <c r="A99" s="280" t="s">
        <v>331</v>
      </c>
      <c r="B99" s="163"/>
      <c r="C99" s="164"/>
      <c r="D99" s="164"/>
      <c r="E99" s="164"/>
      <c r="F99" s="164"/>
      <c r="G99" s="164"/>
      <c r="H99" s="164"/>
    </row>
    <row r="100" spans="1:10" s="64" customFormat="1" ht="11.25" customHeight="1">
      <c r="A100" s="280" t="s">
        <v>247</v>
      </c>
      <c r="B100" s="161"/>
      <c r="C100" s="155"/>
      <c r="D100" s="155"/>
      <c r="E100" s="155"/>
      <c r="F100" s="155"/>
      <c r="G100" s="155"/>
      <c r="H100" s="155"/>
    </row>
    <row r="101" spans="1:10" s="64" customFormat="1" ht="11.25" customHeight="1">
      <c r="A101" s="281" t="s">
        <v>248</v>
      </c>
      <c r="B101" s="169"/>
      <c r="C101" s="155"/>
      <c r="D101" s="155"/>
      <c r="E101" s="155"/>
      <c r="F101" s="155"/>
      <c r="G101" s="155"/>
      <c r="H101" s="155"/>
    </row>
    <row r="102" spans="1:10" s="64" customFormat="1" ht="11.25" customHeight="1">
      <c r="A102" s="280" t="s">
        <v>332</v>
      </c>
      <c r="B102" s="163"/>
      <c r="C102" s="164"/>
      <c r="D102" s="164"/>
      <c r="E102" s="164"/>
      <c r="F102" s="164"/>
      <c r="G102" s="164"/>
      <c r="H102" s="164"/>
    </row>
    <row r="103" spans="1:10" s="64" customFormat="1" ht="11.25" customHeight="1">
      <c r="A103" s="280" t="s">
        <v>247</v>
      </c>
      <c r="B103" s="161"/>
      <c r="C103" s="155"/>
      <c r="D103" s="155"/>
      <c r="E103" s="155"/>
      <c r="F103" s="155"/>
      <c r="G103" s="155"/>
      <c r="H103" s="155"/>
    </row>
    <row r="104" spans="1:10" s="64" customFormat="1" ht="11.25" customHeight="1">
      <c r="A104" s="281" t="s">
        <v>248</v>
      </c>
      <c r="B104" s="169"/>
      <c r="C104" s="155"/>
      <c r="D104" s="155"/>
      <c r="E104" s="155"/>
      <c r="F104" s="155"/>
      <c r="G104" s="155"/>
      <c r="H104" s="155"/>
    </row>
    <row r="105" spans="1:10" s="64" customFormat="1" ht="11.25" customHeight="1">
      <c r="A105" s="282" t="s">
        <v>249</v>
      </c>
      <c r="B105" s="170"/>
      <c r="C105" s="155"/>
      <c r="D105" s="155"/>
      <c r="E105" s="155"/>
      <c r="F105" s="155"/>
      <c r="G105" s="155"/>
      <c r="H105" s="155"/>
    </row>
    <row r="106" spans="1:10" s="64" customFormat="1" ht="11.25" customHeight="1" thickBot="1">
      <c r="A106" s="156" t="s">
        <v>175</v>
      </c>
      <c r="B106" s="155" t="s">
        <v>176</v>
      </c>
      <c r="C106" s="155"/>
      <c r="D106" s="155"/>
      <c r="E106" s="155"/>
      <c r="F106" s="155"/>
      <c r="G106" s="155"/>
      <c r="H106" s="155"/>
    </row>
    <row r="107" spans="1:10" s="64" customFormat="1" ht="11.25" customHeight="1" thickBot="1">
      <c r="A107" s="165" t="s">
        <v>250</v>
      </c>
      <c r="B107" s="171"/>
      <c r="C107" s="167"/>
      <c r="D107" s="167"/>
      <c r="E107" s="167"/>
      <c r="F107" s="167"/>
      <c r="G107" s="167"/>
      <c r="H107" s="283"/>
    </row>
    <row r="108" spans="1:10" s="64" customFormat="1" ht="11.25" customHeight="1" thickBot="1">
      <c r="A108" s="165" t="s">
        <v>251</v>
      </c>
      <c r="B108" s="171"/>
      <c r="C108" s="167"/>
      <c r="D108" s="167"/>
      <c r="E108" s="167"/>
      <c r="F108" s="167"/>
      <c r="G108" s="167"/>
      <c r="H108" s="283"/>
    </row>
    <row r="109" spans="1:10" ht="11.25" customHeight="1">
      <c r="A109" s="284" t="s">
        <v>179</v>
      </c>
      <c r="B109" s="284"/>
      <c r="C109" s="284"/>
      <c r="D109" s="284"/>
      <c r="E109" s="284"/>
      <c r="F109" s="284"/>
      <c r="G109" s="284"/>
      <c r="H109" s="284"/>
      <c r="I109" s="153"/>
      <c r="J109" s="153"/>
    </row>
    <row r="110" spans="1:10" ht="11.25" customHeight="1">
      <c r="A110" s="684" t="s">
        <v>180</v>
      </c>
      <c r="B110" s="684"/>
      <c r="C110" s="684"/>
      <c r="D110" s="684"/>
      <c r="E110" s="684"/>
      <c r="F110" s="684"/>
      <c r="G110" s="684"/>
      <c r="H110" s="684"/>
      <c r="I110" s="153"/>
      <c r="J110" s="153"/>
    </row>
    <row r="111" spans="1:10" ht="15.95" customHeight="1"/>
    <row r="112" spans="1:10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</sheetData>
  <mergeCells count="6">
    <mergeCell ref="A110:H110"/>
    <mergeCell ref="A6:A7"/>
    <mergeCell ref="B6:B7"/>
    <mergeCell ref="E6:F6"/>
    <mergeCell ref="G6:H6"/>
    <mergeCell ref="C6:D6"/>
  </mergeCells>
  <phoneticPr fontId="0" type="noConversion"/>
  <printOptions horizontalCentered="1"/>
  <pageMargins left="0" right="0" top="0" bottom="0" header="0.31496062992125984" footer="0.31496062992125984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4"/>
  <sheetViews>
    <sheetView view="pageBreakPreview" topLeftCell="A4" zoomScaleSheetLayoutView="100" workbookViewId="0">
      <selection activeCell="A15" sqref="A15"/>
    </sheetView>
  </sheetViews>
  <sheetFormatPr defaultRowHeight="12.75"/>
  <cols>
    <col min="1" max="1" width="21.5703125" style="28" customWidth="1"/>
    <col min="2" max="2" width="9.140625" style="28"/>
    <col min="3" max="3" width="5.85546875" style="28" customWidth="1"/>
    <col min="4" max="4" width="8" style="28" customWidth="1"/>
    <col min="5" max="5" width="5.85546875" style="27" customWidth="1"/>
    <col min="6" max="7" width="6.28515625" style="27" customWidth="1"/>
    <col min="8" max="8" width="6" style="27" customWidth="1"/>
    <col min="9" max="9" width="5.85546875" style="27" customWidth="1"/>
    <col min="10" max="10" width="6" style="27" customWidth="1"/>
    <col min="11" max="11" width="6.7109375" style="27" customWidth="1"/>
    <col min="12" max="12" width="6.42578125" style="27" customWidth="1"/>
    <col min="13" max="13" width="5.85546875" style="28" customWidth="1"/>
    <col min="14" max="14" width="6.28515625" style="28" customWidth="1"/>
    <col min="15" max="15" width="6.7109375" style="28" customWidth="1"/>
    <col min="16" max="16" width="5.7109375" style="20" customWidth="1"/>
    <col min="17" max="18" width="6.7109375" style="20" customWidth="1"/>
    <col min="19" max="16384" width="9.140625" style="20"/>
  </cols>
  <sheetData>
    <row r="1" spans="1:23" s="16" customFormat="1" ht="15.75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9"/>
      <c r="O1" s="18"/>
      <c r="P1" s="18"/>
      <c r="Q1" s="18"/>
      <c r="R1" s="43"/>
      <c r="S1" s="18"/>
      <c r="T1" s="43"/>
      <c r="W1" s="19"/>
    </row>
    <row r="2" spans="1:23" s="16" customFormat="1" ht="15.75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9"/>
      <c r="O2" s="18"/>
      <c r="P2" s="18"/>
      <c r="Q2" s="18"/>
      <c r="R2" s="43"/>
      <c r="S2" s="18"/>
      <c r="T2" s="43"/>
      <c r="W2" s="19"/>
    </row>
    <row r="3" spans="1:23" s="16" customFormat="1" ht="15.75">
      <c r="A3" s="221"/>
      <c r="B3" s="222" t="s">
        <v>197</v>
      </c>
      <c r="C3" s="213" t="str">
        <f>Kadar.ode.!C3</f>
        <v>01.01.2018.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9"/>
      <c r="O3" s="18"/>
      <c r="P3" s="18"/>
      <c r="Q3" s="18"/>
      <c r="R3" s="43"/>
      <c r="S3" s="18"/>
      <c r="T3" s="43"/>
      <c r="W3" s="19"/>
    </row>
    <row r="4" spans="1:23" s="16" customFormat="1" ht="15.75">
      <c r="A4" s="221"/>
      <c r="B4" s="222" t="s">
        <v>196</v>
      </c>
      <c r="C4" s="214" t="s">
        <v>327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20"/>
      <c r="O4" s="18"/>
      <c r="P4" s="18"/>
      <c r="Q4" s="18"/>
      <c r="R4" s="43"/>
      <c r="S4" s="18"/>
      <c r="T4" s="43"/>
      <c r="W4" s="19"/>
    </row>
    <row r="5" spans="1:23" s="16" customFormat="1" ht="10.5" customHeight="1">
      <c r="A5" s="68"/>
      <c r="C5" s="101"/>
      <c r="F5" s="29"/>
      <c r="G5" s="29"/>
      <c r="H5" s="29"/>
      <c r="I5" s="29"/>
      <c r="J5" s="29"/>
      <c r="K5" s="29"/>
      <c r="L5" s="29"/>
      <c r="M5" s="29"/>
      <c r="O5" s="18"/>
      <c r="P5" s="18"/>
      <c r="Q5" s="18"/>
      <c r="R5" s="43"/>
      <c r="S5" s="18"/>
      <c r="T5" s="43"/>
      <c r="W5" s="19"/>
    </row>
    <row r="6" spans="1:23" ht="55.5" customHeight="1">
      <c r="A6" s="638" t="s">
        <v>54</v>
      </c>
      <c r="B6" s="636" t="s">
        <v>203</v>
      </c>
      <c r="C6" s="636" t="s">
        <v>28</v>
      </c>
      <c r="D6" s="636" t="s">
        <v>29</v>
      </c>
      <c r="E6" s="633" t="s">
        <v>205</v>
      </c>
      <c r="F6" s="634"/>
      <c r="G6" s="634"/>
      <c r="H6" s="634"/>
      <c r="I6" s="634"/>
      <c r="J6" s="634"/>
      <c r="K6" s="634"/>
      <c r="L6" s="634"/>
      <c r="M6" s="634"/>
      <c r="N6" s="634"/>
      <c r="O6" s="635"/>
      <c r="P6" s="633" t="s">
        <v>202</v>
      </c>
      <c r="Q6" s="634"/>
      <c r="R6" s="635"/>
    </row>
    <row r="7" spans="1:23" s="48" customFormat="1" ht="88.5" customHeight="1">
      <c r="A7" s="639"/>
      <c r="B7" s="637"/>
      <c r="C7" s="637"/>
      <c r="D7" s="637"/>
      <c r="E7" s="78" t="s">
        <v>137</v>
      </c>
      <c r="F7" s="318" t="s">
        <v>198</v>
      </c>
      <c r="G7" s="318" t="s">
        <v>199</v>
      </c>
      <c r="H7" s="78" t="s">
        <v>213</v>
      </c>
      <c r="I7" s="78" t="s">
        <v>214</v>
      </c>
      <c r="J7" s="78" t="s">
        <v>206</v>
      </c>
      <c r="K7" s="78" t="s">
        <v>207</v>
      </c>
      <c r="L7" s="78" t="s">
        <v>208</v>
      </c>
      <c r="M7" s="78" t="s">
        <v>138</v>
      </c>
      <c r="N7" s="78" t="s">
        <v>209</v>
      </c>
      <c r="O7" s="78" t="s">
        <v>210</v>
      </c>
      <c r="P7" s="78" t="s">
        <v>132</v>
      </c>
      <c r="Q7" s="78" t="s">
        <v>133</v>
      </c>
      <c r="R7" s="78" t="s">
        <v>134</v>
      </c>
    </row>
    <row r="8" spans="1:23" ht="12" customHeight="1">
      <c r="A8" s="82" t="s">
        <v>136</v>
      </c>
      <c r="B8" s="82">
        <v>7</v>
      </c>
      <c r="C8" s="82">
        <v>1</v>
      </c>
      <c r="D8" s="82">
        <v>1505</v>
      </c>
      <c r="E8" s="84">
        <v>1</v>
      </c>
      <c r="F8" s="84">
        <v>1</v>
      </c>
      <c r="G8" s="84">
        <v>0</v>
      </c>
      <c r="H8" s="77">
        <v>1</v>
      </c>
      <c r="I8" s="83">
        <f t="shared" ref="I8:I17" si="0">E8-H8</f>
        <v>0</v>
      </c>
      <c r="J8" s="84">
        <v>3</v>
      </c>
      <c r="K8" s="77">
        <v>4</v>
      </c>
      <c r="L8" s="83">
        <f t="shared" ref="L8:L17" si="1">J8-K8</f>
        <v>-1</v>
      </c>
      <c r="M8" s="70"/>
      <c r="N8" s="77"/>
      <c r="O8" s="83">
        <f t="shared" ref="O8:O17" si="2">M8-N8</f>
        <v>0</v>
      </c>
      <c r="P8" s="85"/>
      <c r="Q8" s="85"/>
      <c r="R8" s="85"/>
    </row>
    <row r="9" spans="1:23" ht="34.5" customHeight="1">
      <c r="A9" s="82" t="s">
        <v>3993</v>
      </c>
      <c r="B9" s="82">
        <v>4</v>
      </c>
      <c r="C9" s="82">
        <v>1</v>
      </c>
      <c r="D9" s="82"/>
      <c r="E9" s="70">
        <v>1</v>
      </c>
      <c r="F9" s="84">
        <v>0</v>
      </c>
      <c r="G9" s="84">
        <v>1</v>
      </c>
      <c r="H9" s="77">
        <v>2</v>
      </c>
      <c r="I9" s="83">
        <f t="shared" si="0"/>
        <v>-1</v>
      </c>
      <c r="J9" s="84">
        <v>3</v>
      </c>
      <c r="K9" s="77">
        <v>4</v>
      </c>
      <c r="L9" s="83">
        <f t="shared" si="1"/>
        <v>-1</v>
      </c>
      <c r="M9" s="70"/>
      <c r="N9" s="77"/>
      <c r="O9" s="83">
        <f t="shared" si="2"/>
        <v>0</v>
      </c>
      <c r="P9" s="85"/>
      <c r="Q9" s="85"/>
      <c r="R9" s="85"/>
    </row>
    <row r="10" spans="1:23" ht="12" customHeight="1">
      <c r="A10" s="82" t="s">
        <v>3994</v>
      </c>
      <c r="B10" s="82">
        <v>4</v>
      </c>
      <c r="C10" s="82">
        <v>1</v>
      </c>
      <c r="D10" s="82"/>
      <c r="E10" s="70">
        <v>0</v>
      </c>
      <c r="F10" s="84">
        <v>0</v>
      </c>
      <c r="G10" s="84">
        <v>0</v>
      </c>
      <c r="H10" s="77">
        <v>1</v>
      </c>
      <c r="I10" s="83">
        <f t="shared" si="0"/>
        <v>-1</v>
      </c>
      <c r="J10" s="84">
        <v>0</v>
      </c>
      <c r="K10" s="77">
        <v>1</v>
      </c>
      <c r="L10" s="83">
        <f t="shared" si="1"/>
        <v>-1</v>
      </c>
      <c r="M10" s="70"/>
      <c r="N10" s="77"/>
      <c r="O10" s="83">
        <f t="shared" si="2"/>
        <v>0</v>
      </c>
      <c r="P10" s="85"/>
      <c r="Q10" s="85"/>
      <c r="R10" s="85"/>
    </row>
    <row r="11" spans="1:23" ht="12" customHeight="1">
      <c r="A11" s="82"/>
      <c r="B11" s="82"/>
      <c r="C11" s="82"/>
      <c r="D11" s="82"/>
      <c r="E11" s="82"/>
      <c r="F11" s="319"/>
      <c r="G11" s="319"/>
      <c r="H11" s="77"/>
      <c r="I11" s="83">
        <f t="shared" si="0"/>
        <v>0</v>
      </c>
      <c r="J11" s="82"/>
      <c r="K11" s="77"/>
      <c r="L11" s="83">
        <f t="shared" si="1"/>
        <v>0</v>
      </c>
      <c r="M11" s="82"/>
      <c r="N11" s="77"/>
      <c r="O11" s="83">
        <f t="shared" si="2"/>
        <v>0</v>
      </c>
      <c r="P11" s="85"/>
      <c r="Q11" s="85"/>
      <c r="R11" s="85"/>
    </row>
    <row r="12" spans="1:23" ht="12" customHeight="1">
      <c r="A12" s="82"/>
      <c r="B12" s="82"/>
      <c r="C12" s="82"/>
      <c r="D12" s="82"/>
      <c r="E12" s="82"/>
      <c r="F12" s="319"/>
      <c r="G12" s="319"/>
      <c r="H12" s="77"/>
      <c r="I12" s="83">
        <f t="shared" si="0"/>
        <v>0</v>
      </c>
      <c r="J12" s="82"/>
      <c r="K12" s="77"/>
      <c r="L12" s="83">
        <f t="shared" si="1"/>
        <v>0</v>
      </c>
      <c r="M12" s="82"/>
      <c r="N12" s="77"/>
      <c r="O12" s="83">
        <f t="shared" si="2"/>
        <v>0</v>
      </c>
      <c r="P12" s="85"/>
      <c r="Q12" s="85"/>
      <c r="R12" s="85"/>
    </row>
    <row r="13" spans="1:23" ht="12" customHeight="1">
      <c r="A13" s="82"/>
      <c r="B13" s="82"/>
      <c r="C13" s="82"/>
      <c r="D13" s="82"/>
      <c r="E13" s="82"/>
      <c r="F13" s="319"/>
      <c r="G13" s="319"/>
      <c r="H13" s="77"/>
      <c r="I13" s="83">
        <f t="shared" si="0"/>
        <v>0</v>
      </c>
      <c r="J13" s="82"/>
      <c r="K13" s="77"/>
      <c r="L13" s="83">
        <f t="shared" si="1"/>
        <v>0</v>
      </c>
      <c r="M13" s="82"/>
      <c r="N13" s="77"/>
      <c r="O13" s="83">
        <f t="shared" si="2"/>
        <v>0</v>
      </c>
      <c r="P13" s="85"/>
      <c r="Q13" s="85"/>
      <c r="R13" s="85"/>
    </row>
    <row r="14" spans="1:23" ht="12" customHeight="1">
      <c r="A14" s="82"/>
      <c r="B14" s="82"/>
      <c r="C14" s="82"/>
      <c r="D14" s="82"/>
      <c r="E14" s="82"/>
      <c r="F14" s="319"/>
      <c r="G14" s="319"/>
      <c r="H14" s="77"/>
      <c r="I14" s="83">
        <f t="shared" si="0"/>
        <v>0</v>
      </c>
      <c r="J14" s="82"/>
      <c r="K14" s="77"/>
      <c r="L14" s="83">
        <f t="shared" si="1"/>
        <v>0</v>
      </c>
      <c r="M14" s="82"/>
      <c r="N14" s="77"/>
      <c r="O14" s="83">
        <f t="shared" si="2"/>
        <v>0</v>
      </c>
      <c r="P14" s="85"/>
      <c r="Q14" s="85"/>
      <c r="R14" s="85"/>
    </row>
    <row r="15" spans="1:23" ht="12" customHeight="1">
      <c r="A15" s="82"/>
      <c r="B15" s="82"/>
      <c r="C15" s="82"/>
      <c r="D15" s="82"/>
      <c r="E15" s="82"/>
      <c r="F15" s="319"/>
      <c r="G15" s="319"/>
      <c r="H15" s="77"/>
      <c r="I15" s="83">
        <f t="shared" si="0"/>
        <v>0</v>
      </c>
      <c r="J15" s="82"/>
      <c r="K15" s="77"/>
      <c r="L15" s="83">
        <f t="shared" si="1"/>
        <v>0</v>
      </c>
      <c r="M15" s="82"/>
      <c r="N15" s="77"/>
      <c r="O15" s="83">
        <f t="shared" si="2"/>
        <v>0</v>
      </c>
      <c r="P15" s="85"/>
      <c r="Q15" s="85"/>
      <c r="R15" s="85"/>
    </row>
    <row r="16" spans="1:23" ht="12" customHeight="1">
      <c r="A16" s="82"/>
      <c r="B16" s="82"/>
      <c r="C16" s="82"/>
      <c r="D16" s="82"/>
      <c r="E16" s="82"/>
      <c r="F16" s="319"/>
      <c r="G16" s="319"/>
      <c r="H16" s="77"/>
      <c r="I16" s="83">
        <f t="shared" si="0"/>
        <v>0</v>
      </c>
      <c r="J16" s="82"/>
      <c r="K16" s="77"/>
      <c r="L16" s="83">
        <f t="shared" si="1"/>
        <v>0</v>
      </c>
      <c r="M16" s="82"/>
      <c r="N16" s="77"/>
      <c r="O16" s="83">
        <f t="shared" si="2"/>
        <v>0</v>
      </c>
      <c r="P16" s="85"/>
      <c r="Q16" s="85"/>
      <c r="R16" s="85"/>
    </row>
    <row r="17" spans="1:18" ht="12" customHeight="1">
      <c r="A17" s="82"/>
      <c r="B17" s="82"/>
      <c r="C17" s="82"/>
      <c r="D17" s="82"/>
      <c r="E17" s="82"/>
      <c r="F17" s="319"/>
      <c r="G17" s="319"/>
      <c r="H17" s="77"/>
      <c r="I17" s="83">
        <f t="shared" si="0"/>
        <v>0</v>
      </c>
      <c r="J17" s="82"/>
      <c r="K17" s="77"/>
      <c r="L17" s="83">
        <f t="shared" si="1"/>
        <v>0</v>
      </c>
      <c r="M17" s="82"/>
      <c r="N17" s="77"/>
      <c r="O17" s="83">
        <f t="shared" si="2"/>
        <v>0</v>
      </c>
      <c r="P17" s="85"/>
      <c r="Q17" s="85"/>
      <c r="R17" s="85"/>
    </row>
    <row r="18" spans="1:18" s="49" customFormat="1" ht="12" customHeight="1">
      <c r="A18" s="255" t="s">
        <v>2</v>
      </c>
      <c r="B18" s="255"/>
      <c r="C18" s="255"/>
      <c r="D18" s="255"/>
      <c r="E18" s="255">
        <f t="shared" ref="E18:R18" si="3">SUM(E8:E17)</f>
        <v>2</v>
      </c>
      <c r="F18" s="255">
        <f t="shared" si="3"/>
        <v>1</v>
      </c>
      <c r="G18" s="255">
        <f t="shared" si="3"/>
        <v>1</v>
      </c>
      <c r="H18" s="255">
        <f t="shared" si="3"/>
        <v>4</v>
      </c>
      <c r="I18" s="255">
        <f t="shared" si="3"/>
        <v>-2</v>
      </c>
      <c r="J18" s="255">
        <f t="shared" si="3"/>
        <v>6</v>
      </c>
      <c r="K18" s="255">
        <f t="shared" si="3"/>
        <v>9</v>
      </c>
      <c r="L18" s="255">
        <f t="shared" si="3"/>
        <v>-3</v>
      </c>
      <c r="M18" s="255">
        <f t="shared" si="3"/>
        <v>0</v>
      </c>
      <c r="N18" s="255">
        <f t="shared" si="3"/>
        <v>0</v>
      </c>
      <c r="O18" s="255">
        <f t="shared" si="3"/>
        <v>0</v>
      </c>
      <c r="P18" s="255">
        <f t="shared" si="3"/>
        <v>0</v>
      </c>
      <c r="Q18" s="255">
        <f t="shared" si="3"/>
        <v>0</v>
      </c>
      <c r="R18" s="255">
        <f t="shared" si="3"/>
        <v>0</v>
      </c>
    </row>
    <row r="19" spans="1:18">
      <c r="A19" s="81" t="s">
        <v>204</v>
      </c>
    </row>
    <row r="20" spans="1:18" s="34" customFormat="1" ht="27" customHeight="1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</row>
    <row r="21" spans="1:18" s="34" customFormat="1" ht="17.25" customHeight="1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spans="1:18">
      <c r="A22" s="75"/>
      <c r="B22" s="75"/>
      <c r="C22" s="75"/>
      <c r="D22" s="75"/>
      <c r="E22" s="76"/>
      <c r="F22" s="76"/>
      <c r="G22" s="76"/>
      <c r="H22" s="76"/>
      <c r="I22" s="76"/>
      <c r="J22" s="76"/>
      <c r="K22" s="76"/>
      <c r="L22" s="76"/>
      <c r="M22" s="75"/>
      <c r="N22" s="75"/>
      <c r="O22" s="75"/>
      <c r="R22" s="65"/>
    </row>
    <row r="23" spans="1:18">
      <c r="A23" s="75"/>
      <c r="B23" s="75"/>
      <c r="C23" s="75"/>
      <c r="D23" s="75"/>
      <c r="E23" s="76"/>
      <c r="F23" s="76"/>
      <c r="G23" s="76"/>
      <c r="H23" s="76"/>
      <c r="I23" s="76"/>
      <c r="J23" s="76"/>
      <c r="K23" s="76"/>
      <c r="L23" s="76"/>
      <c r="M23" s="75"/>
      <c r="N23" s="75"/>
      <c r="O23" s="75"/>
    </row>
    <row r="24" spans="1:18">
      <c r="A24" s="75"/>
      <c r="B24" s="75"/>
      <c r="C24" s="75"/>
      <c r="D24" s="75"/>
      <c r="E24" s="76"/>
      <c r="F24" s="76"/>
      <c r="G24" s="76"/>
      <c r="H24" s="76"/>
      <c r="I24" s="76"/>
      <c r="J24" s="76"/>
      <c r="K24" s="76"/>
      <c r="L24" s="76"/>
      <c r="M24" s="75"/>
      <c r="N24" s="75"/>
      <c r="O24" s="75"/>
    </row>
  </sheetData>
  <mergeCells count="6">
    <mergeCell ref="P6:R6"/>
    <mergeCell ref="C6:C7"/>
    <mergeCell ref="D6:D7"/>
    <mergeCell ref="A6:A7"/>
    <mergeCell ref="B6:B7"/>
    <mergeCell ref="E6:O6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AC266"/>
  <sheetViews>
    <sheetView view="pageBreakPreview" topLeftCell="A7" zoomScaleSheetLayoutView="100" workbookViewId="0">
      <selection activeCell="I20" sqref="I20"/>
    </sheetView>
  </sheetViews>
  <sheetFormatPr defaultRowHeight="12.75"/>
  <cols>
    <col min="1" max="1" width="8.140625" style="172" customWidth="1"/>
    <col min="2" max="2" width="44.5703125" style="172" customWidth="1"/>
    <col min="3" max="3" width="8.42578125" style="172" customWidth="1"/>
    <col min="4" max="4" width="7.42578125" style="172" customWidth="1"/>
    <col min="5" max="5" width="7.7109375" style="172" customWidth="1"/>
    <col min="6" max="6" width="7.5703125" style="172" customWidth="1"/>
    <col min="7" max="7" width="8.28515625" style="172" customWidth="1"/>
    <col min="8" max="8" width="8.7109375" style="172" hidden="1" customWidth="1"/>
    <col min="9" max="16384" width="9.140625" style="172"/>
  </cols>
  <sheetData>
    <row r="1" spans="1:29">
      <c r="A1" s="221" t="s">
        <v>343</v>
      </c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</row>
    <row r="2" spans="1:29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</row>
    <row r="3" spans="1:29">
      <c r="A3" s="221"/>
      <c r="B3" s="222"/>
      <c r="C3" s="213"/>
      <c r="D3" s="217"/>
      <c r="E3" s="217"/>
      <c r="F3" s="217"/>
      <c r="G3" s="219"/>
    </row>
    <row r="4" spans="1:29" s="6" customFormat="1" ht="15" customHeight="1">
      <c r="A4" s="221"/>
      <c r="B4" s="222" t="s">
        <v>196</v>
      </c>
      <c r="C4" s="214" t="s">
        <v>312</v>
      </c>
      <c r="D4" s="218"/>
      <c r="E4" s="218"/>
      <c r="F4" s="218"/>
      <c r="G4" s="220"/>
      <c r="H4" s="1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6" customFormat="1" ht="9.75" customHeight="1">
      <c r="A5" s="7"/>
      <c r="B5" s="8"/>
      <c r="C5" s="8"/>
      <c r="D5" s="8"/>
      <c r="E5" s="8"/>
      <c r="F5" s="8"/>
      <c r="G5" s="15"/>
      <c r="H5" s="15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s="9" customFormat="1" ht="66" customHeight="1">
      <c r="A6" s="672" t="s">
        <v>53</v>
      </c>
      <c r="B6" s="670" t="s">
        <v>246</v>
      </c>
      <c r="C6" s="666" t="s">
        <v>1571</v>
      </c>
      <c r="D6" s="667"/>
      <c r="E6" s="666" t="s">
        <v>1572</v>
      </c>
      <c r="F6" s="667"/>
      <c r="G6" s="663" t="s">
        <v>1573</v>
      </c>
      <c r="H6" s="663"/>
      <c r="I6" s="663"/>
    </row>
    <row r="7" spans="1:29" s="9" customFormat="1" ht="32.25" customHeight="1" thickBot="1">
      <c r="A7" s="673"/>
      <c r="B7" s="671"/>
      <c r="C7" s="104" t="s">
        <v>360</v>
      </c>
      <c r="D7" s="104" t="s">
        <v>361</v>
      </c>
      <c r="E7" s="104" t="s">
        <v>360</v>
      </c>
      <c r="F7" s="104" t="s">
        <v>361</v>
      </c>
      <c r="G7" s="120" t="s">
        <v>360</v>
      </c>
      <c r="H7" s="104" t="s">
        <v>361</v>
      </c>
      <c r="I7" s="104" t="s">
        <v>361</v>
      </c>
    </row>
    <row r="8" spans="1:29" s="9" customFormat="1" thickTop="1">
      <c r="A8" s="465" t="s">
        <v>256</v>
      </c>
      <c r="B8" s="466"/>
      <c r="C8" s="467">
        <v>6742</v>
      </c>
      <c r="D8" s="467">
        <v>6742</v>
      </c>
      <c r="E8" s="468">
        <v>10840</v>
      </c>
      <c r="F8" s="468">
        <v>10840</v>
      </c>
      <c r="G8" s="468">
        <f>C8+E8</f>
        <v>17582</v>
      </c>
      <c r="H8" s="487">
        <f>D8+F8</f>
        <v>17582</v>
      </c>
      <c r="I8" s="509">
        <f>D8+F8</f>
        <v>17582</v>
      </c>
    </row>
    <row r="9" spans="1:29" s="9" customFormat="1" ht="12">
      <c r="A9" s="469" t="s">
        <v>257</v>
      </c>
      <c r="B9" s="465"/>
      <c r="C9" s="470">
        <v>6742</v>
      </c>
      <c r="D9" s="470">
        <v>6742</v>
      </c>
      <c r="E9" s="471">
        <v>10840</v>
      </c>
      <c r="F9" s="471">
        <v>10840</v>
      </c>
      <c r="G9" s="471">
        <f>C9+E9</f>
        <v>17582</v>
      </c>
      <c r="H9" s="488">
        <f>D9+F9</f>
        <v>17582</v>
      </c>
      <c r="I9" s="495">
        <f t="shared" ref="I9:I77" si="0">D9+F9</f>
        <v>17582</v>
      </c>
    </row>
    <row r="10" spans="1:29" s="9" customFormat="1" ht="12">
      <c r="A10" s="472" t="s">
        <v>333</v>
      </c>
      <c r="B10" s="465"/>
      <c r="C10" s="473">
        <f t="shared" ref="C10:H10" si="1">C41+C114</f>
        <v>101141</v>
      </c>
      <c r="D10" s="473">
        <f t="shared" si="1"/>
        <v>101141</v>
      </c>
      <c r="E10" s="473">
        <f t="shared" si="1"/>
        <v>162608</v>
      </c>
      <c r="F10" s="473">
        <f t="shared" si="1"/>
        <v>162608</v>
      </c>
      <c r="G10" s="473">
        <f t="shared" si="1"/>
        <v>263749</v>
      </c>
      <c r="H10" s="489">
        <f t="shared" si="1"/>
        <v>231917</v>
      </c>
      <c r="I10" s="495">
        <f t="shared" si="0"/>
        <v>263749</v>
      </c>
    </row>
    <row r="11" spans="1:29" s="9" customFormat="1" ht="12">
      <c r="A11" s="601" t="s">
        <v>2060</v>
      </c>
      <c r="B11" s="602" t="s">
        <v>2061</v>
      </c>
      <c r="C11" s="609">
        <v>4570</v>
      </c>
      <c r="D11" s="609">
        <v>4570</v>
      </c>
      <c r="E11" s="609">
        <v>260</v>
      </c>
      <c r="F11" s="609">
        <v>260</v>
      </c>
      <c r="G11" s="609">
        <v>4830</v>
      </c>
      <c r="H11" s="610"/>
      <c r="I11" s="608">
        <v>4830</v>
      </c>
    </row>
    <row r="12" spans="1:29" s="9" customFormat="1" ht="13.5" customHeight="1">
      <c r="A12" s="480" t="s">
        <v>2062</v>
      </c>
      <c r="B12" s="481" t="s">
        <v>2063</v>
      </c>
      <c r="C12" s="482">
        <v>1671</v>
      </c>
      <c r="D12" s="482">
        <v>1671</v>
      </c>
      <c r="E12" s="482">
        <v>2366</v>
      </c>
      <c r="F12" s="482">
        <v>2366</v>
      </c>
      <c r="G12" s="474">
        <f t="shared" ref="G12:H34" si="2">C12+E12</f>
        <v>4037</v>
      </c>
      <c r="H12" s="490">
        <f t="shared" si="2"/>
        <v>4037</v>
      </c>
      <c r="I12" s="495">
        <f t="shared" si="0"/>
        <v>4037</v>
      </c>
    </row>
    <row r="13" spans="1:29" s="9" customFormat="1" ht="13.5" customHeight="1">
      <c r="A13" s="601" t="s">
        <v>2118</v>
      </c>
      <c r="B13" s="602" t="s">
        <v>2119</v>
      </c>
      <c r="C13" s="599">
        <v>10</v>
      </c>
      <c r="D13" s="599">
        <v>10</v>
      </c>
      <c r="E13" s="599">
        <v>28</v>
      </c>
      <c r="F13" s="599">
        <v>28</v>
      </c>
      <c r="G13" s="606">
        <f>C13+E13</f>
        <v>38</v>
      </c>
      <c r="H13" s="607">
        <f>D13+F13</f>
        <v>38</v>
      </c>
      <c r="I13" s="608">
        <f>D13+F13</f>
        <v>38</v>
      </c>
    </row>
    <row r="14" spans="1:29" s="9" customFormat="1" ht="12" customHeight="1">
      <c r="A14" s="480" t="s">
        <v>2002</v>
      </c>
      <c r="B14" s="481" t="s">
        <v>2003</v>
      </c>
      <c r="C14" s="482">
        <v>275</v>
      </c>
      <c r="D14" s="482">
        <v>275</v>
      </c>
      <c r="E14" s="482">
        <v>218</v>
      </c>
      <c r="F14" s="482">
        <v>218</v>
      </c>
      <c r="G14" s="474">
        <f t="shared" si="2"/>
        <v>493</v>
      </c>
      <c r="H14" s="490">
        <f t="shared" si="2"/>
        <v>493</v>
      </c>
      <c r="I14" s="495">
        <f t="shared" si="0"/>
        <v>493</v>
      </c>
    </row>
    <row r="15" spans="1:29" s="9" customFormat="1" ht="12" customHeight="1">
      <c r="A15" s="480" t="s">
        <v>2004</v>
      </c>
      <c r="B15" s="481" t="s">
        <v>2005</v>
      </c>
      <c r="C15" s="482">
        <v>59</v>
      </c>
      <c r="D15" s="482">
        <v>59</v>
      </c>
      <c r="E15" s="482">
        <v>57</v>
      </c>
      <c r="F15" s="482">
        <v>57</v>
      </c>
      <c r="G15" s="474">
        <f t="shared" si="2"/>
        <v>116</v>
      </c>
      <c r="H15" s="490">
        <f t="shared" si="2"/>
        <v>116</v>
      </c>
      <c r="I15" s="495">
        <f t="shared" si="0"/>
        <v>116</v>
      </c>
    </row>
    <row r="16" spans="1:29" s="9" customFormat="1" ht="12" customHeight="1">
      <c r="A16" s="480" t="s">
        <v>2006</v>
      </c>
      <c r="B16" s="481" t="s">
        <v>2007</v>
      </c>
      <c r="C16" s="482">
        <v>708</v>
      </c>
      <c r="D16" s="482">
        <v>708</v>
      </c>
      <c r="E16" s="482">
        <v>414</v>
      </c>
      <c r="F16" s="482">
        <v>414</v>
      </c>
      <c r="G16" s="474">
        <f t="shared" si="2"/>
        <v>1122</v>
      </c>
      <c r="H16" s="490">
        <f t="shared" si="2"/>
        <v>1122</v>
      </c>
      <c r="I16" s="495">
        <f t="shared" si="0"/>
        <v>1122</v>
      </c>
    </row>
    <row r="17" spans="1:9" s="9" customFormat="1" ht="12" customHeight="1">
      <c r="A17" s="480" t="s">
        <v>2008</v>
      </c>
      <c r="B17" s="481" t="s">
        <v>2009</v>
      </c>
      <c r="C17" s="482">
        <v>3774</v>
      </c>
      <c r="D17" s="482">
        <v>3774</v>
      </c>
      <c r="E17" s="482">
        <v>1364</v>
      </c>
      <c r="F17" s="482">
        <v>1364</v>
      </c>
      <c r="G17" s="474">
        <f t="shared" si="2"/>
        <v>5138</v>
      </c>
      <c r="H17" s="490">
        <f t="shared" si="2"/>
        <v>5138</v>
      </c>
      <c r="I17" s="495">
        <f t="shared" si="0"/>
        <v>5138</v>
      </c>
    </row>
    <row r="18" spans="1:9" s="9" customFormat="1" ht="12" customHeight="1">
      <c r="A18" s="480" t="s">
        <v>2453</v>
      </c>
      <c r="B18" s="481" t="s">
        <v>2454</v>
      </c>
      <c r="C18" s="482">
        <v>0</v>
      </c>
      <c r="D18" s="482">
        <v>0</v>
      </c>
      <c r="E18" s="482">
        <v>1</v>
      </c>
      <c r="F18" s="482">
        <v>1</v>
      </c>
      <c r="G18" s="474">
        <f t="shared" si="2"/>
        <v>1</v>
      </c>
      <c r="H18" s="490">
        <f t="shared" si="2"/>
        <v>1</v>
      </c>
      <c r="I18" s="495">
        <f t="shared" si="0"/>
        <v>1</v>
      </c>
    </row>
    <row r="19" spans="1:9" s="9" customFormat="1" ht="12" customHeight="1">
      <c r="A19" s="480" t="s">
        <v>2014</v>
      </c>
      <c r="B19" s="481" t="s">
        <v>2015</v>
      </c>
      <c r="C19" s="482">
        <v>706</v>
      </c>
      <c r="D19" s="482">
        <v>706</v>
      </c>
      <c r="E19" s="482">
        <v>3503</v>
      </c>
      <c r="F19" s="482">
        <v>3503</v>
      </c>
      <c r="G19" s="474">
        <f t="shared" si="2"/>
        <v>4209</v>
      </c>
      <c r="H19" s="490">
        <f t="shared" si="2"/>
        <v>4209</v>
      </c>
      <c r="I19" s="495">
        <f t="shared" si="0"/>
        <v>4209</v>
      </c>
    </row>
    <row r="20" spans="1:9" s="9" customFormat="1" ht="12" customHeight="1">
      <c r="A20" s="480" t="s">
        <v>2016</v>
      </c>
      <c r="B20" s="481" t="s">
        <v>2017</v>
      </c>
      <c r="C20" s="482">
        <v>666</v>
      </c>
      <c r="D20" s="482">
        <v>666</v>
      </c>
      <c r="E20" s="482">
        <v>930</v>
      </c>
      <c r="F20" s="482">
        <v>930</v>
      </c>
      <c r="G20" s="474">
        <f t="shared" si="2"/>
        <v>1596</v>
      </c>
      <c r="H20" s="490">
        <f t="shared" si="2"/>
        <v>1596</v>
      </c>
      <c r="I20" s="495">
        <f t="shared" si="0"/>
        <v>1596</v>
      </c>
    </row>
    <row r="21" spans="1:9" s="9" customFormat="1" ht="12" customHeight="1">
      <c r="A21" s="480" t="s">
        <v>2018</v>
      </c>
      <c r="B21" s="481" t="s">
        <v>2019</v>
      </c>
      <c r="C21" s="482">
        <v>9</v>
      </c>
      <c r="D21" s="482">
        <v>9</v>
      </c>
      <c r="E21" s="482">
        <v>288</v>
      </c>
      <c r="F21" s="482">
        <v>288</v>
      </c>
      <c r="G21" s="474">
        <f t="shared" si="2"/>
        <v>297</v>
      </c>
      <c r="H21" s="490">
        <f t="shared" si="2"/>
        <v>297</v>
      </c>
      <c r="I21" s="495">
        <f t="shared" si="0"/>
        <v>297</v>
      </c>
    </row>
    <row r="22" spans="1:9" s="9" customFormat="1" ht="12" customHeight="1">
      <c r="A22" s="480" t="s">
        <v>2020</v>
      </c>
      <c r="B22" s="481" t="s">
        <v>2021</v>
      </c>
      <c r="C22" s="482">
        <v>3</v>
      </c>
      <c r="D22" s="482">
        <v>3</v>
      </c>
      <c r="E22" s="482">
        <v>620</v>
      </c>
      <c r="F22" s="482">
        <v>620</v>
      </c>
      <c r="G22" s="474">
        <f t="shared" si="2"/>
        <v>623</v>
      </c>
      <c r="H22" s="490">
        <f t="shared" si="2"/>
        <v>623</v>
      </c>
      <c r="I22" s="495">
        <f t="shared" si="0"/>
        <v>623</v>
      </c>
    </row>
    <row r="23" spans="1:9" s="9" customFormat="1" ht="12" customHeight="1">
      <c r="A23" s="480" t="s">
        <v>2022</v>
      </c>
      <c r="B23" s="481" t="s">
        <v>2023</v>
      </c>
      <c r="C23" s="482">
        <v>24</v>
      </c>
      <c r="D23" s="482">
        <v>24</v>
      </c>
      <c r="E23" s="482">
        <v>1861</v>
      </c>
      <c r="F23" s="482">
        <v>1861</v>
      </c>
      <c r="G23" s="474">
        <f t="shared" si="2"/>
        <v>1885</v>
      </c>
      <c r="H23" s="490">
        <f t="shared" si="2"/>
        <v>1885</v>
      </c>
      <c r="I23" s="495">
        <f t="shared" si="0"/>
        <v>1885</v>
      </c>
    </row>
    <row r="24" spans="1:9" s="9" customFormat="1" ht="12" customHeight="1">
      <c r="A24" s="480" t="s">
        <v>2024</v>
      </c>
      <c r="B24" s="481" t="s">
        <v>2025</v>
      </c>
      <c r="C24" s="482">
        <v>0</v>
      </c>
      <c r="D24" s="482">
        <v>0</v>
      </c>
      <c r="E24" s="482">
        <v>5</v>
      </c>
      <c r="F24" s="482">
        <v>5</v>
      </c>
      <c r="G24" s="474">
        <f t="shared" si="2"/>
        <v>5</v>
      </c>
      <c r="H24" s="490">
        <f t="shared" si="2"/>
        <v>5</v>
      </c>
      <c r="I24" s="495">
        <f t="shared" si="0"/>
        <v>5</v>
      </c>
    </row>
    <row r="25" spans="1:9" s="59" customFormat="1" ht="12" customHeight="1">
      <c r="A25" s="480" t="s">
        <v>2026</v>
      </c>
      <c r="B25" s="481" t="s">
        <v>2027</v>
      </c>
      <c r="C25" s="482">
        <v>663</v>
      </c>
      <c r="D25" s="482">
        <v>663</v>
      </c>
      <c r="E25" s="482">
        <v>925</v>
      </c>
      <c r="F25" s="482">
        <v>925</v>
      </c>
      <c r="G25" s="474">
        <f t="shared" si="2"/>
        <v>1588</v>
      </c>
      <c r="H25" s="490">
        <f t="shared" si="2"/>
        <v>1588</v>
      </c>
      <c r="I25" s="495">
        <f t="shared" si="0"/>
        <v>1588</v>
      </c>
    </row>
    <row r="26" spans="1:9" s="59" customFormat="1" ht="12" customHeight="1">
      <c r="A26" s="480" t="s">
        <v>2028</v>
      </c>
      <c r="B26" s="481" t="s">
        <v>2029</v>
      </c>
      <c r="C26" s="482">
        <v>47</v>
      </c>
      <c r="D26" s="482">
        <v>47</v>
      </c>
      <c r="E26" s="482">
        <v>992</v>
      </c>
      <c r="F26" s="482">
        <v>992</v>
      </c>
      <c r="G26" s="474">
        <f t="shared" si="2"/>
        <v>1039</v>
      </c>
      <c r="H26" s="490">
        <f t="shared" si="2"/>
        <v>1039</v>
      </c>
      <c r="I26" s="495">
        <f t="shared" si="0"/>
        <v>1039</v>
      </c>
    </row>
    <row r="27" spans="1:9" s="59" customFormat="1" ht="12" customHeight="1">
      <c r="A27" s="480" t="s">
        <v>2030</v>
      </c>
      <c r="B27" s="481" t="s">
        <v>2031</v>
      </c>
      <c r="C27" s="482">
        <v>13</v>
      </c>
      <c r="D27" s="482">
        <v>13</v>
      </c>
      <c r="E27" s="482">
        <v>27</v>
      </c>
      <c r="F27" s="482">
        <v>27</v>
      </c>
      <c r="G27" s="474">
        <f t="shared" si="2"/>
        <v>40</v>
      </c>
      <c r="H27" s="490">
        <f t="shared" si="2"/>
        <v>40</v>
      </c>
      <c r="I27" s="495">
        <f t="shared" si="0"/>
        <v>40</v>
      </c>
    </row>
    <row r="28" spans="1:9" s="59" customFormat="1" ht="12" customHeight="1">
      <c r="A28" s="480" t="s">
        <v>2032</v>
      </c>
      <c r="B28" s="481" t="s">
        <v>2033</v>
      </c>
      <c r="C28" s="482">
        <v>0</v>
      </c>
      <c r="D28" s="482">
        <v>0</v>
      </c>
      <c r="E28" s="482">
        <v>36</v>
      </c>
      <c r="F28" s="482">
        <v>36</v>
      </c>
      <c r="G28" s="474">
        <f t="shared" si="2"/>
        <v>36</v>
      </c>
      <c r="H28" s="490">
        <f t="shared" si="2"/>
        <v>36</v>
      </c>
      <c r="I28" s="495">
        <f t="shared" si="0"/>
        <v>36</v>
      </c>
    </row>
    <row r="29" spans="1:9" s="59" customFormat="1" ht="12" customHeight="1">
      <c r="A29" s="480" t="s">
        <v>2032</v>
      </c>
      <c r="B29" s="481" t="s">
        <v>2033</v>
      </c>
      <c r="C29" s="482">
        <v>0</v>
      </c>
      <c r="D29" s="482">
        <v>0</v>
      </c>
      <c r="E29" s="482">
        <v>8</v>
      </c>
      <c r="F29" s="482">
        <v>8</v>
      </c>
      <c r="G29" s="474">
        <f t="shared" si="2"/>
        <v>8</v>
      </c>
      <c r="H29" s="490">
        <f t="shared" si="2"/>
        <v>8</v>
      </c>
      <c r="I29" s="495">
        <f t="shared" si="0"/>
        <v>8</v>
      </c>
    </row>
    <row r="30" spans="1:9" s="9" customFormat="1" ht="12" customHeight="1">
      <c r="A30" s="480" t="s">
        <v>2034</v>
      </c>
      <c r="B30" s="481" t="s">
        <v>2035</v>
      </c>
      <c r="C30" s="482">
        <v>664</v>
      </c>
      <c r="D30" s="482">
        <v>664</v>
      </c>
      <c r="E30" s="482">
        <v>932</v>
      </c>
      <c r="F30" s="482">
        <v>932</v>
      </c>
      <c r="G30" s="474">
        <f t="shared" si="2"/>
        <v>1596</v>
      </c>
      <c r="H30" s="490">
        <f t="shared" si="2"/>
        <v>1596</v>
      </c>
      <c r="I30" s="495">
        <f t="shared" si="0"/>
        <v>1596</v>
      </c>
    </row>
    <row r="31" spans="1:9" s="9" customFormat="1" ht="12" customHeight="1">
      <c r="A31" s="480" t="s">
        <v>2036</v>
      </c>
      <c r="B31" s="481" t="s">
        <v>2037</v>
      </c>
      <c r="C31" s="482">
        <v>8</v>
      </c>
      <c r="D31" s="482">
        <v>8</v>
      </c>
      <c r="E31" s="482">
        <v>280</v>
      </c>
      <c r="F31" s="482">
        <v>280</v>
      </c>
      <c r="G31" s="474">
        <f t="shared" si="2"/>
        <v>288</v>
      </c>
      <c r="H31" s="490">
        <f t="shared" si="2"/>
        <v>288</v>
      </c>
      <c r="I31" s="495">
        <f t="shared" si="0"/>
        <v>288</v>
      </c>
    </row>
    <row r="32" spans="1:9" s="9" customFormat="1" ht="12" customHeight="1">
      <c r="A32" s="480" t="s">
        <v>2038</v>
      </c>
      <c r="B32" s="481" t="s">
        <v>2039</v>
      </c>
      <c r="C32" s="482">
        <v>40</v>
      </c>
      <c r="D32" s="482">
        <v>40</v>
      </c>
      <c r="E32" s="482">
        <v>137</v>
      </c>
      <c r="F32" s="482">
        <v>137</v>
      </c>
      <c r="G32" s="474">
        <f t="shared" si="2"/>
        <v>177</v>
      </c>
      <c r="H32" s="490">
        <f t="shared" si="2"/>
        <v>177</v>
      </c>
      <c r="I32" s="495">
        <f t="shared" si="0"/>
        <v>177</v>
      </c>
    </row>
    <row r="33" spans="1:9" s="9" customFormat="1" ht="12" customHeight="1">
      <c r="A33" s="480" t="s">
        <v>2040</v>
      </c>
      <c r="B33" s="481" t="s">
        <v>2041</v>
      </c>
      <c r="C33" s="482">
        <v>47</v>
      </c>
      <c r="D33" s="482">
        <v>47</v>
      </c>
      <c r="E33" s="482">
        <v>94</v>
      </c>
      <c r="F33" s="482">
        <v>94</v>
      </c>
      <c r="G33" s="474">
        <f t="shared" si="2"/>
        <v>141</v>
      </c>
      <c r="H33" s="490">
        <f t="shared" si="2"/>
        <v>141</v>
      </c>
      <c r="I33" s="495">
        <f t="shared" si="0"/>
        <v>141</v>
      </c>
    </row>
    <row r="34" spans="1:9" s="9" customFormat="1" ht="12" customHeight="1">
      <c r="A34" s="480" t="s">
        <v>2042</v>
      </c>
      <c r="B34" s="481" t="s">
        <v>2043</v>
      </c>
      <c r="C34" s="482">
        <v>209</v>
      </c>
      <c r="D34" s="482">
        <v>209</v>
      </c>
      <c r="E34" s="482">
        <v>191</v>
      </c>
      <c r="F34" s="482">
        <v>191</v>
      </c>
      <c r="G34" s="474">
        <f t="shared" si="2"/>
        <v>400</v>
      </c>
      <c r="H34" s="490">
        <f t="shared" si="2"/>
        <v>400</v>
      </c>
      <c r="I34" s="495">
        <f t="shared" si="0"/>
        <v>400</v>
      </c>
    </row>
    <row r="35" spans="1:9" s="9" customFormat="1" ht="12" customHeight="1">
      <c r="A35" s="480" t="s">
        <v>2044</v>
      </c>
      <c r="B35" s="481" t="s">
        <v>2045</v>
      </c>
      <c r="C35" s="482">
        <v>2</v>
      </c>
      <c r="D35" s="482">
        <v>2</v>
      </c>
      <c r="E35" s="482">
        <v>9</v>
      </c>
      <c r="F35" s="482">
        <v>9</v>
      </c>
      <c r="G35" s="506">
        <f>C35+E35</f>
        <v>11</v>
      </c>
      <c r="H35" s="507">
        <f>D35+F35</f>
        <v>11</v>
      </c>
      <c r="I35" s="508">
        <f t="shared" si="0"/>
        <v>11</v>
      </c>
    </row>
    <row r="36" spans="1:9" s="9" customFormat="1" ht="12" customHeight="1">
      <c r="A36" s="480" t="s">
        <v>2046</v>
      </c>
      <c r="B36" s="481" t="s">
        <v>2047</v>
      </c>
      <c r="C36" s="482">
        <v>263</v>
      </c>
      <c r="D36" s="482">
        <v>263</v>
      </c>
      <c r="E36" s="482">
        <v>65</v>
      </c>
      <c r="F36" s="482">
        <v>65</v>
      </c>
      <c r="G36" s="506">
        <f t="shared" ref="G36:G40" si="3">C36+E36</f>
        <v>328</v>
      </c>
      <c r="H36" s="507"/>
      <c r="I36" s="508">
        <f t="shared" si="0"/>
        <v>328</v>
      </c>
    </row>
    <row r="37" spans="1:9" s="9" customFormat="1" ht="12" customHeight="1">
      <c r="A37" s="480" t="s">
        <v>2260</v>
      </c>
      <c r="B37" s="481" t="s">
        <v>2261</v>
      </c>
      <c r="C37" s="482">
        <v>434</v>
      </c>
      <c r="D37" s="482">
        <v>434</v>
      </c>
      <c r="E37" s="482">
        <v>167</v>
      </c>
      <c r="F37" s="482">
        <v>167</v>
      </c>
      <c r="G37" s="506">
        <f t="shared" si="3"/>
        <v>601</v>
      </c>
      <c r="H37" s="507"/>
      <c r="I37" s="508">
        <f t="shared" si="0"/>
        <v>601</v>
      </c>
    </row>
    <row r="38" spans="1:9" s="9" customFormat="1" ht="12" customHeight="1">
      <c r="A38" s="480" t="s">
        <v>2262</v>
      </c>
      <c r="B38" s="481" t="s">
        <v>2263</v>
      </c>
      <c r="C38" s="482">
        <v>14</v>
      </c>
      <c r="D38" s="482">
        <v>14</v>
      </c>
      <c r="E38" s="482">
        <v>14</v>
      </c>
      <c r="F38" s="482">
        <v>14</v>
      </c>
      <c r="G38" s="506">
        <f t="shared" si="3"/>
        <v>28</v>
      </c>
      <c r="H38" s="507"/>
      <c r="I38" s="508">
        <f t="shared" si="0"/>
        <v>28</v>
      </c>
    </row>
    <row r="39" spans="1:9" s="9" customFormat="1" ht="12" customHeight="1">
      <c r="A39" s="480" t="s">
        <v>2264</v>
      </c>
      <c r="B39" s="481" t="s">
        <v>2455</v>
      </c>
      <c r="C39" s="482">
        <v>272</v>
      </c>
      <c r="D39" s="482">
        <v>272</v>
      </c>
      <c r="E39" s="482">
        <v>63</v>
      </c>
      <c r="F39" s="482">
        <v>63</v>
      </c>
      <c r="G39" s="506">
        <f t="shared" si="3"/>
        <v>335</v>
      </c>
      <c r="H39" s="507"/>
      <c r="I39" s="508">
        <f t="shared" si="0"/>
        <v>335</v>
      </c>
    </row>
    <row r="40" spans="1:9" s="9" customFormat="1" ht="12" customHeight="1">
      <c r="A40" s="480" t="s">
        <v>2265</v>
      </c>
      <c r="B40" s="481" t="s">
        <v>2266</v>
      </c>
      <c r="C40" s="482">
        <v>954</v>
      </c>
      <c r="D40" s="482">
        <v>954</v>
      </c>
      <c r="E40" s="482">
        <v>196</v>
      </c>
      <c r="F40" s="482">
        <v>196</v>
      </c>
      <c r="G40" s="506">
        <f t="shared" si="3"/>
        <v>1150</v>
      </c>
      <c r="H40" s="507"/>
      <c r="I40" s="508">
        <f t="shared" si="0"/>
        <v>1150</v>
      </c>
    </row>
    <row r="41" spans="1:9" s="9" customFormat="1" ht="12" customHeight="1">
      <c r="A41" s="475"/>
      <c r="B41" s="476" t="s">
        <v>2048</v>
      </c>
      <c r="C41" s="477">
        <f>SUM(C11:C40)</f>
        <v>16105</v>
      </c>
      <c r="D41" s="477">
        <f t="shared" ref="D41:I41" si="4">SUM(D11:D40)</f>
        <v>16105</v>
      </c>
      <c r="E41" s="477">
        <f t="shared" si="4"/>
        <v>16051</v>
      </c>
      <c r="F41" s="477">
        <f t="shared" si="4"/>
        <v>16051</v>
      </c>
      <c r="G41" s="611">
        <f t="shared" si="4"/>
        <v>32156</v>
      </c>
      <c r="H41" s="611">
        <f t="shared" si="4"/>
        <v>24884</v>
      </c>
      <c r="I41" s="611">
        <f t="shared" si="4"/>
        <v>32156</v>
      </c>
    </row>
    <row r="42" spans="1:9" s="9" customFormat="1" ht="12" customHeight="1">
      <c r="A42" s="480" t="s">
        <v>2058</v>
      </c>
      <c r="B42" s="481" t="s">
        <v>2059</v>
      </c>
      <c r="C42" s="482">
        <v>358</v>
      </c>
      <c r="D42" s="482">
        <v>358</v>
      </c>
      <c r="E42" s="482">
        <v>212</v>
      </c>
      <c r="F42" s="482">
        <v>212</v>
      </c>
      <c r="G42" s="474">
        <f t="shared" ref="G42:H57" si="5">C42+E42</f>
        <v>570</v>
      </c>
      <c r="H42" s="490">
        <f t="shared" si="5"/>
        <v>570</v>
      </c>
      <c r="I42" s="495">
        <f t="shared" si="0"/>
        <v>570</v>
      </c>
    </row>
    <row r="43" spans="1:9" s="9" customFormat="1" ht="12" customHeight="1">
      <c r="A43" s="601" t="s">
        <v>2060</v>
      </c>
      <c r="B43" s="602" t="s">
        <v>2061</v>
      </c>
      <c r="C43" s="599">
        <v>2978</v>
      </c>
      <c r="D43" s="599">
        <v>2978</v>
      </c>
      <c r="E43" s="599">
        <v>44</v>
      </c>
      <c r="F43" s="599">
        <v>44</v>
      </c>
      <c r="G43" s="606">
        <f t="shared" si="5"/>
        <v>3022</v>
      </c>
      <c r="H43" s="607">
        <f t="shared" si="5"/>
        <v>3022</v>
      </c>
      <c r="I43" s="608">
        <f t="shared" si="0"/>
        <v>3022</v>
      </c>
    </row>
    <row r="44" spans="1:9" s="9" customFormat="1" ht="12" customHeight="1">
      <c r="A44" s="480" t="s">
        <v>2064</v>
      </c>
      <c r="B44" s="481" t="s">
        <v>2065</v>
      </c>
      <c r="C44" s="482">
        <v>36</v>
      </c>
      <c r="D44" s="482">
        <v>36</v>
      </c>
      <c r="E44" s="482">
        <v>153</v>
      </c>
      <c r="F44" s="482">
        <v>153</v>
      </c>
      <c r="G44" s="474">
        <f t="shared" si="5"/>
        <v>189</v>
      </c>
      <c r="H44" s="490">
        <f t="shared" si="5"/>
        <v>189</v>
      </c>
      <c r="I44" s="495">
        <f t="shared" si="0"/>
        <v>189</v>
      </c>
    </row>
    <row r="45" spans="1:9" s="9" customFormat="1" ht="12" customHeight="1">
      <c r="A45" s="480" t="s">
        <v>2456</v>
      </c>
      <c r="B45" s="481" t="s">
        <v>2457</v>
      </c>
      <c r="C45" s="482">
        <v>2</v>
      </c>
      <c r="D45" s="482">
        <v>2</v>
      </c>
      <c r="E45" s="482">
        <v>1</v>
      </c>
      <c r="F45" s="482">
        <v>1</v>
      </c>
      <c r="G45" s="474">
        <f t="shared" si="5"/>
        <v>3</v>
      </c>
      <c r="H45" s="490">
        <f t="shared" si="5"/>
        <v>3</v>
      </c>
      <c r="I45" s="495">
        <f t="shared" si="0"/>
        <v>3</v>
      </c>
    </row>
    <row r="46" spans="1:9" s="9" customFormat="1" ht="12" customHeight="1">
      <c r="A46" s="480" t="s">
        <v>2066</v>
      </c>
      <c r="B46" s="481" t="s">
        <v>2067</v>
      </c>
      <c r="C46" s="482">
        <v>1619</v>
      </c>
      <c r="D46" s="482">
        <v>1619</v>
      </c>
      <c r="E46" s="482">
        <v>3276</v>
      </c>
      <c r="F46" s="482">
        <v>3276</v>
      </c>
      <c r="G46" s="474">
        <f t="shared" si="5"/>
        <v>4895</v>
      </c>
      <c r="H46" s="490">
        <f t="shared" si="5"/>
        <v>4895</v>
      </c>
      <c r="I46" s="495">
        <f t="shared" si="0"/>
        <v>4895</v>
      </c>
    </row>
    <row r="47" spans="1:9" s="9" customFormat="1" ht="12" customHeight="1">
      <c r="A47" s="480" t="s">
        <v>2458</v>
      </c>
      <c r="B47" s="481" t="s">
        <v>2459</v>
      </c>
      <c r="C47" s="482">
        <v>26</v>
      </c>
      <c r="D47" s="482">
        <v>26</v>
      </c>
      <c r="E47" s="482">
        <v>5</v>
      </c>
      <c r="F47" s="482">
        <v>5</v>
      </c>
      <c r="G47" s="474">
        <f t="shared" si="5"/>
        <v>31</v>
      </c>
      <c r="H47" s="490">
        <f t="shared" si="5"/>
        <v>31</v>
      </c>
      <c r="I47" s="495">
        <f t="shared" si="0"/>
        <v>31</v>
      </c>
    </row>
    <row r="48" spans="1:9" s="9" customFormat="1" ht="12" customHeight="1">
      <c r="A48" s="480" t="s">
        <v>2068</v>
      </c>
      <c r="B48" s="481" t="s">
        <v>2069</v>
      </c>
      <c r="C48" s="482">
        <v>334</v>
      </c>
      <c r="D48" s="482">
        <v>334</v>
      </c>
      <c r="E48" s="482">
        <v>233</v>
      </c>
      <c r="F48" s="482">
        <v>233</v>
      </c>
      <c r="G48" s="474">
        <f t="shared" si="5"/>
        <v>567</v>
      </c>
      <c r="H48" s="490">
        <f t="shared" si="5"/>
        <v>567</v>
      </c>
      <c r="I48" s="495">
        <f t="shared" si="0"/>
        <v>567</v>
      </c>
    </row>
    <row r="49" spans="1:9" s="9" customFormat="1" ht="12" customHeight="1">
      <c r="A49" s="480" t="s">
        <v>2070</v>
      </c>
      <c r="B49" s="481" t="s">
        <v>2071</v>
      </c>
      <c r="C49" s="482">
        <v>2878</v>
      </c>
      <c r="D49" s="482">
        <v>2878</v>
      </c>
      <c r="E49" s="482">
        <v>6123</v>
      </c>
      <c r="F49" s="482">
        <v>6123</v>
      </c>
      <c r="G49" s="474">
        <f t="shared" si="5"/>
        <v>9001</v>
      </c>
      <c r="H49" s="490">
        <f t="shared" si="5"/>
        <v>9001</v>
      </c>
      <c r="I49" s="495">
        <f t="shared" si="0"/>
        <v>9001</v>
      </c>
    </row>
    <row r="50" spans="1:9" s="9" customFormat="1" ht="12" customHeight="1">
      <c r="A50" s="480" t="s">
        <v>2072</v>
      </c>
      <c r="B50" s="481" t="s">
        <v>2073</v>
      </c>
      <c r="C50" s="482">
        <v>926</v>
      </c>
      <c r="D50" s="482">
        <v>926</v>
      </c>
      <c r="E50" s="482">
        <v>1605</v>
      </c>
      <c r="F50" s="482">
        <v>1605</v>
      </c>
      <c r="G50" s="474">
        <f t="shared" si="5"/>
        <v>2531</v>
      </c>
      <c r="H50" s="490">
        <f t="shared" si="5"/>
        <v>2531</v>
      </c>
      <c r="I50" s="495">
        <f t="shared" si="0"/>
        <v>2531</v>
      </c>
    </row>
    <row r="51" spans="1:9" s="9" customFormat="1" ht="12" customHeight="1">
      <c r="A51" s="480" t="s">
        <v>2074</v>
      </c>
      <c r="B51" s="481" t="s">
        <v>2075</v>
      </c>
      <c r="C51" s="482">
        <v>1469</v>
      </c>
      <c r="D51" s="482">
        <v>1469</v>
      </c>
      <c r="E51" s="482">
        <v>3160</v>
      </c>
      <c r="F51" s="482">
        <v>3160</v>
      </c>
      <c r="G51" s="474">
        <f t="shared" si="5"/>
        <v>4629</v>
      </c>
      <c r="H51" s="490">
        <f t="shared" si="5"/>
        <v>4629</v>
      </c>
      <c r="I51" s="495">
        <f t="shared" si="0"/>
        <v>4629</v>
      </c>
    </row>
    <row r="52" spans="1:9" s="9" customFormat="1" ht="12" customHeight="1">
      <c r="A52" s="480" t="s">
        <v>2076</v>
      </c>
      <c r="B52" s="481" t="s">
        <v>2077</v>
      </c>
      <c r="C52" s="482">
        <v>2518</v>
      </c>
      <c r="D52" s="482">
        <v>2518</v>
      </c>
      <c r="E52" s="482">
        <v>4061</v>
      </c>
      <c r="F52" s="482">
        <v>4061</v>
      </c>
      <c r="G52" s="474">
        <f t="shared" si="5"/>
        <v>6579</v>
      </c>
      <c r="H52" s="490">
        <f t="shared" si="5"/>
        <v>6579</v>
      </c>
      <c r="I52" s="495">
        <f t="shared" si="0"/>
        <v>6579</v>
      </c>
    </row>
    <row r="53" spans="1:9" s="9" customFormat="1" ht="12" customHeight="1">
      <c r="A53" s="480" t="s">
        <v>2078</v>
      </c>
      <c r="B53" s="481" t="s">
        <v>2079</v>
      </c>
      <c r="C53" s="482">
        <v>2877</v>
      </c>
      <c r="D53" s="482">
        <v>2877</v>
      </c>
      <c r="E53" s="482">
        <v>6099</v>
      </c>
      <c r="F53" s="482">
        <v>6099</v>
      </c>
      <c r="G53" s="474">
        <f t="shared" si="5"/>
        <v>8976</v>
      </c>
      <c r="H53" s="490">
        <f t="shared" si="5"/>
        <v>8976</v>
      </c>
      <c r="I53" s="495">
        <f t="shared" si="0"/>
        <v>8976</v>
      </c>
    </row>
    <row r="54" spans="1:9" s="9" customFormat="1" ht="12" customHeight="1">
      <c r="A54" s="480" t="s">
        <v>2080</v>
      </c>
      <c r="B54" s="481" t="s">
        <v>2081</v>
      </c>
      <c r="C54" s="482">
        <v>2491</v>
      </c>
      <c r="D54" s="482">
        <v>2491</v>
      </c>
      <c r="E54" s="482">
        <v>5679</v>
      </c>
      <c r="F54" s="482">
        <v>5679</v>
      </c>
      <c r="G54" s="474">
        <f t="shared" si="5"/>
        <v>8170</v>
      </c>
      <c r="H54" s="490">
        <f t="shared" si="5"/>
        <v>8170</v>
      </c>
      <c r="I54" s="495">
        <f t="shared" si="0"/>
        <v>8170</v>
      </c>
    </row>
    <row r="55" spans="1:9" s="9" customFormat="1" ht="12" customHeight="1">
      <c r="A55" s="480" t="s">
        <v>2082</v>
      </c>
      <c r="B55" s="481" t="s">
        <v>2083</v>
      </c>
      <c r="C55" s="482">
        <v>139</v>
      </c>
      <c r="D55" s="482">
        <v>139</v>
      </c>
      <c r="E55" s="482">
        <v>373</v>
      </c>
      <c r="F55" s="482">
        <v>373</v>
      </c>
      <c r="G55" s="474">
        <f t="shared" si="5"/>
        <v>512</v>
      </c>
      <c r="H55" s="490">
        <f t="shared" si="5"/>
        <v>512</v>
      </c>
      <c r="I55" s="495">
        <f t="shared" si="0"/>
        <v>512</v>
      </c>
    </row>
    <row r="56" spans="1:9" s="9" customFormat="1" ht="12" customHeight="1">
      <c r="A56" s="480" t="s">
        <v>2084</v>
      </c>
      <c r="B56" s="481" t="s">
        <v>2085</v>
      </c>
      <c r="C56" s="482">
        <v>2568</v>
      </c>
      <c r="D56" s="482">
        <v>2568</v>
      </c>
      <c r="E56" s="482">
        <v>4159</v>
      </c>
      <c r="F56" s="482">
        <v>4159</v>
      </c>
      <c r="G56" s="474">
        <f t="shared" si="5"/>
        <v>6727</v>
      </c>
      <c r="H56" s="490">
        <f t="shared" si="5"/>
        <v>6727</v>
      </c>
      <c r="I56" s="495">
        <f t="shared" si="0"/>
        <v>6727</v>
      </c>
    </row>
    <row r="57" spans="1:9" s="9" customFormat="1" ht="12" customHeight="1">
      <c r="A57" s="480" t="s">
        <v>2086</v>
      </c>
      <c r="B57" s="481" t="s">
        <v>2087</v>
      </c>
      <c r="C57" s="482">
        <v>441</v>
      </c>
      <c r="D57" s="482">
        <v>441</v>
      </c>
      <c r="E57" s="482">
        <v>174</v>
      </c>
      <c r="F57" s="482">
        <v>174</v>
      </c>
      <c r="G57" s="474">
        <f t="shared" si="5"/>
        <v>615</v>
      </c>
      <c r="H57" s="490">
        <f t="shared" si="5"/>
        <v>615</v>
      </c>
      <c r="I57" s="495">
        <f t="shared" si="0"/>
        <v>615</v>
      </c>
    </row>
    <row r="58" spans="1:9" s="9" customFormat="1" ht="12" customHeight="1">
      <c r="A58" s="480" t="s">
        <v>2088</v>
      </c>
      <c r="B58" s="481" t="s">
        <v>2089</v>
      </c>
      <c r="C58" s="482">
        <v>2568</v>
      </c>
      <c r="D58" s="482">
        <v>2568</v>
      </c>
      <c r="E58" s="482">
        <v>5631</v>
      </c>
      <c r="F58" s="482">
        <v>5631</v>
      </c>
      <c r="G58" s="474">
        <f t="shared" ref="G58:H104" si="6">C58+E58</f>
        <v>8199</v>
      </c>
      <c r="H58" s="490">
        <f t="shared" si="6"/>
        <v>8199</v>
      </c>
      <c r="I58" s="495">
        <f t="shared" si="0"/>
        <v>8199</v>
      </c>
    </row>
    <row r="59" spans="1:9" s="9" customFormat="1" ht="12" customHeight="1">
      <c r="A59" s="480" t="s">
        <v>2090</v>
      </c>
      <c r="B59" s="481" t="s">
        <v>2091</v>
      </c>
      <c r="C59" s="482">
        <v>2459</v>
      </c>
      <c r="D59" s="482">
        <v>2459</v>
      </c>
      <c r="E59" s="482">
        <v>3690</v>
      </c>
      <c r="F59" s="482">
        <v>3690</v>
      </c>
      <c r="G59" s="474">
        <f t="shared" si="6"/>
        <v>6149</v>
      </c>
      <c r="H59" s="490">
        <f t="shared" si="6"/>
        <v>6149</v>
      </c>
      <c r="I59" s="495">
        <f t="shared" si="0"/>
        <v>6149</v>
      </c>
    </row>
    <row r="60" spans="1:9" s="9" customFormat="1" ht="12" customHeight="1">
      <c r="A60" s="480" t="s">
        <v>2092</v>
      </c>
      <c r="B60" s="481" t="s">
        <v>2093</v>
      </c>
      <c r="C60" s="482">
        <v>3402</v>
      </c>
      <c r="D60" s="482">
        <v>3402</v>
      </c>
      <c r="E60" s="482">
        <v>10294</v>
      </c>
      <c r="F60" s="482">
        <v>10294</v>
      </c>
      <c r="G60" s="474">
        <f t="shared" si="6"/>
        <v>13696</v>
      </c>
      <c r="H60" s="490">
        <f t="shared" si="6"/>
        <v>13696</v>
      </c>
      <c r="I60" s="495">
        <f t="shared" si="0"/>
        <v>13696</v>
      </c>
    </row>
    <row r="61" spans="1:9" s="9" customFormat="1" ht="12" customHeight="1">
      <c r="A61" s="480" t="s">
        <v>2094</v>
      </c>
      <c r="B61" s="481" t="s">
        <v>2095</v>
      </c>
      <c r="C61" s="482">
        <v>1317</v>
      </c>
      <c r="D61" s="482">
        <v>1317</v>
      </c>
      <c r="E61" s="482">
        <v>697</v>
      </c>
      <c r="F61" s="482">
        <v>697</v>
      </c>
      <c r="G61" s="474">
        <f t="shared" si="6"/>
        <v>2014</v>
      </c>
      <c r="H61" s="490">
        <f t="shared" si="6"/>
        <v>2014</v>
      </c>
      <c r="I61" s="495">
        <f t="shared" si="0"/>
        <v>2014</v>
      </c>
    </row>
    <row r="62" spans="1:9" s="9" customFormat="1" ht="12" customHeight="1">
      <c r="A62" s="480" t="s">
        <v>2096</v>
      </c>
      <c r="B62" s="481" t="s">
        <v>2097</v>
      </c>
      <c r="C62" s="482">
        <v>553</v>
      </c>
      <c r="D62" s="482">
        <v>553</v>
      </c>
      <c r="E62" s="482">
        <v>957</v>
      </c>
      <c r="F62" s="482">
        <v>957</v>
      </c>
      <c r="G62" s="474">
        <f t="shared" si="6"/>
        <v>1510</v>
      </c>
      <c r="H62" s="490">
        <f t="shared" si="6"/>
        <v>1510</v>
      </c>
      <c r="I62" s="495">
        <f t="shared" si="0"/>
        <v>1510</v>
      </c>
    </row>
    <row r="63" spans="1:9" s="9" customFormat="1" ht="12" customHeight="1">
      <c r="A63" s="480" t="s">
        <v>2098</v>
      </c>
      <c r="B63" s="481" t="s">
        <v>2099</v>
      </c>
      <c r="C63" s="482">
        <v>2157</v>
      </c>
      <c r="D63" s="482">
        <v>2157</v>
      </c>
      <c r="E63" s="482">
        <v>3224</v>
      </c>
      <c r="F63" s="482">
        <v>3224</v>
      </c>
      <c r="G63" s="474">
        <f t="shared" si="6"/>
        <v>5381</v>
      </c>
      <c r="H63" s="490">
        <f t="shared" si="6"/>
        <v>5381</v>
      </c>
      <c r="I63" s="495">
        <f t="shared" si="0"/>
        <v>5381</v>
      </c>
    </row>
    <row r="64" spans="1:9" s="9" customFormat="1" ht="12" customHeight="1">
      <c r="A64" s="480" t="s">
        <v>2100</v>
      </c>
      <c r="B64" s="481" t="s">
        <v>2101</v>
      </c>
      <c r="C64" s="482">
        <v>1382</v>
      </c>
      <c r="D64" s="482">
        <v>1382</v>
      </c>
      <c r="E64" s="482">
        <v>1254</v>
      </c>
      <c r="F64" s="482">
        <v>1254</v>
      </c>
      <c r="G64" s="474">
        <f t="shared" si="6"/>
        <v>2636</v>
      </c>
      <c r="H64" s="490">
        <f t="shared" si="6"/>
        <v>2636</v>
      </c>
      <c r="I64" s="495">
        <f t="shared" si="0"/>
        <v>2636</v>
      </c>
    </row>
    <row r="65" spans="1:13" s="9" customFormat="1" ht="12" customHeight="1">
      <c r="A65" s="480" t="s">
        <v>2102</v>
      </c>
      <c r="B65" s="481" t="s">
        <v>2103</v>
      </c>
      <c r="C65" s="482">
        <v>1374</v>
      </c>
      <c r="D65" s="482">
        <v>1374</v>
      </c>
      <c r="E65" s="482">
        <v>1238</v>
      </c>
      <c r="F65" s="482">
        <v>1238</v>
      </c>
      <c r="G65" s="474">
        <f t="shared" si="6"/>
        <v>2612</v>
      </c>
      <c r="H65" s="490">
        <f t="shared" si="6"/>
        <v>2612</v>
      </c>
      <c r="I65" s="495">
        <f t="shared" si="0"/>
        <v>2612</v>
      </c>
    </row>
    <row r="66" spans="1:13" s="9" customFormat="1" ht="12" customHeight="1">
      <c r="A66" s="480" t="s">
        <v>2104</v>
      </c>
      <c r="B66" s="481" t="s">
        <v>2105</v>
      </c>
      <c r="C66" s="482">
        <v>65</v>
      </c>
      <c r="D66" s="482">
        <v>65</v>
      </c>
      <c r="E66" s="482">
        <v>56</v>
      </c>
      <c r="F66" s="482">
        <v>56</v>
      </c>
      <c r="G66" s="474">
        <f t="shared" si="6"/>
        <v>121</v>
      </c>
      <c r="H66" s="490">
        <f t="shared" si="6"/>
        <v>121</v>
      </c>
      <c r="I66" s="495">
        <f t="shared" si="0"/>
        <v>121</v>
      </c>
    </row>
    <row r="67" spans="1:13" s="9" customFormat="1" ht="12" customHeight="1">
      <c r="A67" s="480" t="s">
        <v>2106</v>
      </c>
      <c r="B67" s="481" t="s">
        <v>2107</v>
      </c>
      <c r="C67" s="482">
        <v>2779</v>
      </c>
      <c r="D67" s="482">
        <v>2779</v>
      </c>
      <c r="E67" s="482">
        <v>5675</v>
      </c>
      <c r="F67" s="482">
        <v>5675</v>
      </c>
      <c r="G67" s="474">
        <f t="shared" si="6"/>
        <v>8454</v>
      </c>
      <c r="H67" s="490">
        <f t="shared" si="6"/>
        <v>8454</v>
      </c>
      <c r="I67" s="495">
        <f t="shared" si="0"/>
        <v>8454</v>
      </c>
    </row>
    <row r="68" spans="1:13" s="9" customFormat="1" ht="12" customHeight="1">
      <c r="A68" s="480" t="s">
        <v>2108</v>
      </c>
      <c r="B68" s="481" t="s">
        <v>2109</v>
      </c>
      <c r="C68" s="482">
        <v>2711</v>
      </c>
      <c r="D68" s="482">
        <v>2711</v>
      </c>
      <c r="E68" s="482">
        <v>5686</v>
      </c>
      <c r="F68" s="482">
        <v>5686</v>
      </c>
      <c r="G68" s="474">
        <f t="shared" si="6"/>
        <v>8397</v>
      </c>
      <c r="H68" s="490">
        <f t="shared" si="6"/>
        <v>8397</v>
      </c>
      <c r="I68" s="495">
        <f t="shared" si="0"/>
        <v>8397</v>
      </c>
    </row>
    <row r="69" spans="1:13" s="9" customFormat="1" ht="12" customHeight="1">
      <c r="A69" s="480" t="s">
        <v>2110</v>
      </c>
      <c r="B69" s="481" t="s">
        <v>2111</v>
      </c>
      <c r="C69" s="482">
        <v>1025</v>
      </c>
      <c r="D69" s="482">
        <v>1025</v>
      </c>
      <c r="E69" s="482">
        <v>3295</v>
      </c>
      <c r="F69" s="482">
        <v>3295</v>
      </c>
      <c r="G69" s="474">
        <f t="shared" si="6"/>
        <v>4320</v>
      </c>
      <c r="H69" s="490">
        <f t="shared" si="6"/>
        <v>4320</v>
      </c>
      <c r="I69" s="495">
        <f t="shared" si="0"/>
        <v>4320</v>
      </c>
    </row>
    <row r="70" spans="1:13" s="9" customFormat="1" ht="12" customHeight="1">
      <c r="A70" s="480" t="s">
        <v>2112</v>
      </c>
      <c r="B70" s="481" t="s">
        <v>2113</v>
      </c>
      <c r="C70" s="482">
        <v>776</v>
      </c>
      <c r="D70" s="482">
        <v>776</v>
      </c>
      <c r="E70" s="482">
        <v>3240</v>
      </c>
      <c r="F70" s="482">
        <v>3240</v>
      </c>
      <c r="G70" s="474">
        <f t="shared" si="6"/>
        <v>4016</v>
      </c>
      <c r="H70" s="490">
        <f t="shared" si="6"/>
        <v>4016</v>
      </c>
      <c r="I70" s="495">
        <f t="shared" si="0"/>
        <v>4016</v>
      </c>
    </row>
    <row r="71" spans="1:13" s="9" customFormat="1" ht="12" customHeight="1">
      <c r="A71" s="480" t="s">
        <v>2114</v>
      </c>
      <c r="B71" s="481" t="s">
        <v>2115</v>
      </c>
      <c r="C71" s="482">
        <v>27</v>
      </c>
      <c r="D71" s="482">
        <v>27</v>
      </c>
      <c r="E71" s="482">
        <v>16</v>
      </c>
      <c r="F71" s="482">
        <v>16</v>
      </c>
      <c r="G71" s="474">
        <f t="shared" si="6"/>
        <v>43</v>
      </c>
      <c r="H71" s="490">
        <f t="shared" si="6"/>
        <v>43</v>
      </c>
      <c r="I71" s="495">
        <f t="shared" si="0"/>
        <v>43</v>
      </c>
    </row>
    <row r="72" spans="1:13" s="9" customFormat="1" ht="12" customHeight="1">
      <c r="A72" s="480" t="s">
        <v>2116</v>
      </c>
      <c r="B72" s="481" t="s">
        <v>2117</v>
      </c>
      <c r="C72" s="482">
        <v>3188</v>
      </c>
      <c r="D72" s="482">
        <v>3188</v>
      </c>
      <c r="E72" s="482">
        <v>6032</v>
      </c>
      <c r="F72" s="482">
        <v>6032</v>
      </c>
      <c r="G72" s="474">
        <f t="shared" si="6"/>
        <v>9220</v>
      </c>
      <c r="H72" s="490">
        <f t="shared" si="6"/>
        <v>9220</v>
      </c>
      <c r="I72" s="495">
        <f t="shared" si="0"/>
        <v>9220</v>
      </c>
    </row>
    <row r="73" spans="1:13" s="62" customFormat="1" ht="12" customHeight="1">
      <c r="A73" s="480" t="s">
        <v>2120</v>
      </c>
      <c r="B73" s="481" t="s">
        <v>2121</v>
      </c>
      <c r="C73" s="482">
        <v>2499</v>
      </c>
      <c r="D73" s="482">
        <v>2499</v>
      </c>
      <c r="E73" s="482">
        <v>5271</v>
      </c>
      <c r="F73" s="482">
        <v>5271</v>
      </c>
      <c r="G73" s="474">
        <f t="shared" si="6"/>
        <v>7770</v>
      </c>
      <c r="H73" s="490">
        <f t="shared" si="6"/>
        <v>7770</v>
      </c>
      <c r="I73" s="495">
        <f t="shared" si="0"/>
        <v>7770</v>
      </c>
      <c r="J73" s="61"/>
      <c r="K73" s="61"/>
      <c r="L73" s="4"/>
      <c r="M73" s="61"/>
    </row>
    <row r="74" spans="1:13" ht="12" customHeight="1">
      <c r="A74" s="480" t="s">
        <v>2122</v>
      </c>
      <c r="B74" s="481" t="s">
        <v>2123</v>
      </c>
      <c r="C74" s="482">
        <v>2300</v>
      </c>
      <c r="D74" s="482">
        <v>2300</v>
      </c>
      <c r="E74" s="482">
        <v>3819</v>
      </c>
      <c r="F74" s="482">
        <v>3819</v>
      </c>
      <c r="G74" s="474">
        <f t="shared" si="6"/>
        <v>6119</v>
      </c>
      <c r="H74" s="490">
        <f t="shared" si="6"/>
        <v>6119</v>
      </c>
      <c r="I74" s="495">
        <f t="shared" si="0"/>
        <v>6119</v>
      </c>
    </row>
    <row r="75" spans="1:13" ht="12" customHeight="1">
      <c r="A75" s="480" t="s">
        <v>2124</v>
      </c>
      <c r="B75" s="481" t="s">
        <v>2125</v>
      </c>
      <c r="C75" s="482">
        <v>2678</v>
      </c>
      <c r="D75" s="482">
        <v>2678</v>
      </c>
      <c r="E75" s="482">
        <v>5682</v>
      </c>
      <c r="F75" s="482">
        <v>5682</v>
      </c>
      <c r="G75" s="474">
        <f t="shared" si="6"/>
        <v>8360</v>
      </c>
      <c r="H75" s="490">
        <f t="shared" si="6"/>
        <v>8360</v>
      </c>
      <c r="I75" s="495">
        <f t="shared" si="0"/>
        <v>8360</v>
      </c>
    </row>
    <row r="76" spans="1:13" ht="12" customHeight="1">
      <c r="A76" s="480" t="s">
        <v>2460</v>
      </c>
      <c r="B76" s="481" t="s">
        <v>2461</v>
      </c>
      <c r="C76" s="482">
        <v>0</v>
      </c>
      <c r="D76" s="482">
        <v>0</v>
      </c>
      <c r="E76" s="482">
        <v>1</v>
      </c>
      <c r="F76" s="482">
        <v>1</v>
      </c>
      <c r="G76" s="474">
        <f t="shared" si="6"/>
        <v>1</v>
      </c>
      <c r="H76" s="490">
        <f t="shared" si="6"/>
        <v>1</v>
      </c>
      <c r="I76" s="495">
        <f t="shared" si="0"/>
        <v>1</v>
      </c>
    </row>
    <row r="77" spans="1:13" ht="12" customHeight="1">
      <c r="A77" s="480" t="s">
        <v>2126</v>
      </c>
      <c r="B77" s="481" t="s">
        <v>2462</v>
      </c>
      <c r="C77" s="482">
        <v>78</v>
      </c>
      <c r="D77" s="482">
        <v>78</v>
      </c>
      <c r="E77" s="482">
        <v>173</v>
      </c>
      <c r="F77" s="482">
        <v>173</v>
      </c>
      <c r="G77" s="474">
        <f t="shared" si="6"/>
        <v>251</v>
      </c>
      <c r="H77" s="490">
        <f t="shared" si="6"/>
        <v>251</v>
      </c>
      <c r="I77" s="495">
        <f t="shared" si="0"/>
        <v>251</v>
      </c>
    </row>
    <row r="78" spans="1:13" ht="12" customHeight="1">
      <c r="A78" s="480" t="s">
        <v>2127</v>
      </c>
      <c r="B78" s="481" t="s">
        <v>2463</v>
      </c>
      <c r="C78" s="482">
        <v>89</v>
      </c>
      <c r="D78" s="482">
        <v>89</v>
      </c>
      <c r="E78" s="482">
        <v>176</v>
      </c>
      <c r="F78" s="482">
        <v>176</v>
      </c>
      <c r="G78" s="474">
        <f t="shared" si="6"/>
        <v>265</v>
      </c>
      <c r="H78" s="490">
        <f t="shared" si="6"/>
        <v>265</v>
      </c>
      <c r="I78" s="495">
        <f t="shared" ref="I78:I149" si="7">D78+F78</f>
        <v>265</v>
      </c>
    </row>
    <row r="79" spans="1:13" ht="12" customHeight="1">
      <c r="A79" s="480" t="s">
        <v>2128</v>
      </c>
      <c r="B79" s="481" t="s">
        <v>2129</v>
      </c>
      <c r="C79" s="482">
        <v>1037</v>
      </c>
      <c r="D79" s="482">
        <v>1037</v>
      </c>
      <c r="E79" s="482">
        <v>1632</v>
      </c>
      <c r="F79" s="482">
        <v>1632</v>
      </c>
      <c r="G79" s="474">
        <f t="shared" si="6"/>
        <v>2669</v>
      </c>
      <c r="H79" s="490">
        <f t="shared" si="6"/>
        <v>2669</v>
      </c>
      <c r="I79" s="495">
        <f t="shared" si="7"/>
        <v>2669</v>
      </c>
    </row>
    <row r="80" spans="1:13" ht="12" customHeight="1">
      <c r="A80" s="480" t="s">
        <v>2464</v>
      </c>
      <c r="B80" s="481" t="s">
        <v>2465</v>
      </c>
      <c r="C80" s="482">
        <v>5</v>
      </c>
      <c r="D80" s="482">
        <v>5</v>
      </c>
      <c r="E80" s="482">
        <v>4</v>
      </c>
      <c r="F80" s="482">
        <v>4</v>
      </c>
      <c r="G80" s="474">
        <f t="shared" si="6"/>
        <v>9</v>
      </c>
      <c r="H80" s="490">
        <f t="shared" si="6"/>
        <v>9</v>
      </c>
      <c r="I80" s="495">
        <f t="shared" si="7"/>
        <v>9</v>
      </c>
    </row>
    <row r="81" spans="1:9" ht="12" customHeight="1">
      <c r="A81" s="480" t="s">
        <v>2130</v>
      </c>
      <c r="B81" s="481" t="s">
        <v>2131</v>
      </c>
      <c r="C81" s="482">
        <v>5285</v>
      </c>
      <c r="D81" s="482">
        <v>5285</v>
      </c>
      <c r="E81" s="482">
        <v>1558</v>
      </c>
      <c r="F81" s="482">
        <v>1558</v>
      </c>
      <c r="G81" s="474">
        <f t="shared" si="6"/>
        <v>6843</v>
      </c>
      <c r="H81" s="490">
        <f t="shared" si="6"/>
        <v>6843</v>
      </c>
      <c r="I81" s="495">
        <f t="shared" si="7"/>
        <v>6843</v>
      </c>
    </row>
    <row r="82" spans="1:9" ht="12" customHeight="1">
      <c r="A82" s="480" t="s">
        <v>2132</v>
      </c>
      <c r="B82" s="481" t="s">
        <v>2133</v>
      </c>
      <c r="C82" s="482">
        <v>3207</v>
      </c>
      <c r="D82" s="482">
        <v>3207</v>
      </c>
      <c r="E82" s="482">
        <v>402</v>
      </c>
      <c r="F82" s="482">
        <v>402</v>
      </c>
      <c r="G82" s="474">
        <f t="shared" si="6"/>
        <v>3609</v>
      </c>
      <c r="H82" s="490">
        <f t="shared" si="6"/>
        <v>3609</v>
      </c>
      <c r="I82" s="495">
        <f t="shared" si="7"/>
        <v>3609</v>
      </c>
    </row>
    <row r="83" spans="1:9" ht="12" customHeight="1">
      <c r="A83" s="480" t="s">
        <v>2134</v>
      </c>
      <c r="B83" s="481" t="s">
        <v>2135</v>
      </c>
      <c r="C83" s="482">
        <v>2132</v>
      </c>
      <c r="D83" s="482">
        <v>2132</v>
      </c>
      <c r="E83" s="482">
        <v>3222</v>
      </c>
      <c r="F83" s="482">
        <v>3222</v>
      </c>
      <c r="G83" s="474">
        <f t="shared" si="6"/>
        <v>5354</v>
      </c>
      <c r="H83" s="490">
        <f t="shared" si="6"/>
        <v>5354</v>
      </c>
      <c r="I83" s="495">
        <f t="shared" si="7"/>
        <v>5354</v>
      </c>
    </row>
    <row r="84" spans="1:9" ht="12" customHeight="1">
      <c r="A84" s="480" t="s">
        <v>2136</v>
      </c>
      <c r="B84" s="481" t="s">
        <v>2137</v>
      </c>
      <c r="C84" s="482">
        <v>1406</v>
      </c>
      <c r="D84" s="482">
        <v>1406</v>
      </c>
      <c r="E84" s="482">
        <v>352</v>
      </c>
      <c r="F84" s="482">
        <v>352</v>
      </c>
      <c r="G84" s="474">
        <f t="shared" si="6"/>
        <v>1758</v>
      </c>
      <c r="H84" s="490">
        <f t="shared" si="6"/>
        <v>1758</v>
      </c>
      <c r="I84" s="495">
        <f t="shared" si="7"/>
        <v>1758</v>
      </c>
    </row>
    <row r="85" spans="1:9" ht="12" customHeight="1">
      <c r="A85" s="480" t="s">
        <v>2466</v>
      </c>
      <c r="B85" s="481" t="s">
        <v>2467</v>
      </c>
      <c r="C85" s="482">
        <v>6</v>
      </c>
      <c r="D85" s="482">
        <v>6</v>
      </c>
      <c r="E85" s="482">
        <v>4</v>
      </c>
      <c r="F85" s="482">
        <v>4</v>
      </c>
      <c r="G85" s="474">
        <f t="shared" si="6"/>
        <v>10</v>
      </c>
      <c r="H85" s="490">
        <f t="shared" si="6"/>
        <v>10</v>
      </c>
      <c r="I85" s="495">
        <f t="shared" si="7"/>
        <v>10</v>
      </c>
    </row>
    <row r="86" spans="1:9" ht="12" customHeight="1">
      <c r="A86" s="480" t="s">
        <v>2138</v>
      </c>
      <c r="B86" s="481" t="s">
        <v>2139</v>
      </c>
      <c r="C86" s="482">
        <v>3304</v>
      </c>
      <c r="D86" s="482">
        <v>3304</v>
      </c>
      <c r="E86" s="482">
        <v>6475</v>
      </c>
      <c r="F86" s="482">
        <v>6475</v>
      </c>
      <c r="G86" s="474">
        <f t="shared" si="6"/>
        <v>9779</v>
      </c>
      <c r="H86" s="490">
        <f t="shared" si="6"/>
        <v>9779</v>
      </c>
      <c r="I86" s="495">
        <f t="shared" si="7"/>
        <v>9779</v>
      </c>
    </row>
    <row r="87" spans="1:9" ht="12" customHeight="1">
      <c r="A87" s="480" t="s">
        <v>2140</v>
      </c>
      <c r="B87" s="481" t="s">
        <v>2141</v>
      </c>
      <c r="C87" s="482">
        <v>929</v>
      </c>
      <c r="D87" s="482">
        <v>929</v>
      </c>
      <c r="E87" s="482">
        <v>1985</v>
      </c>
      <c r="F87" s="482">
        <v>1985</v>
      </c>
      <c r="G87" s="474">
        <f t="shared" si="6"/>
        <v>2914</v>
      </c>
      <c r="H87" s="490">
        <f t="shared" si="6"/>
        <v>2914</v>
      </c>
      <c r="I87" s="495">
        <f t="shared" si="7"/>
        <v>2914</v>
      </c>
    </row>
    <row r="88" spans="1:9" ht="12" customHeight="1">
      <c r="A88" s="480" t="s">
        <v>2142</v>
      </c>
      <c r="B88" s="481" t="s">
        <v>2143</v>
      </c>
      <c r="C88" s="482">
        <v>1872</v>
      </c>
      <c r="D88" s="482">
        <v>1872</v>
      </c>
      <c r="E88" s="482">
        <v>3563</v>
      </c>
      <c r="F88" s="482">
        <v>3563</v>
      </c>
      <c r="G88" s="474">
        <f t="shared" si="6"/>
        <v>5435</v>
      </c>
      <c r="H88" s="490">
        <f t="shared" si="6"/>
        <v>5435</v>
      </c>
      <c r="I88" s="495">
        <f t="shared" si="7"/>
        <v>5435</v>
      </c>
    </row>
    <row r="89" spans="1:9" ht="12" customHeight="1">
      <c r="A89" s="480" t="s">
        <v>2144</v>
      </c>
      <c r="B89" s="481" t="s">
        <v>2145</v>
      </c>
      <c r="C89" s="482">
        <v>100</v>
      </c>
      <c r="D89" s="482">
        <v>100</v>
      </c>
      <c r="E89" s="482">
        <v>3032</v>
      </c>
      <c r="F89" s="482">
        <v>3032</v>
      </c>
      <c r="G89" s="474">
        <f t="shared" si="6"/>
        <v>3132</v>
      </c>
      <c r="H89" s="490">
        <f t="shared" si="6"/>
        <v>3132</v>
      </c>
      <c r="I89" s="495">
        <f t="shared" si="7"/>
        <v>3132</v>
      </c>
    </row>
    <row r="90" spans="1:9" ht="12" customHeight="1">
      <c r="A90" s="480" t="s">
        <v>2146</v>
      </c>
      <c r="B90" s="481" t="s">
        <v>2147</v>
      </c>
      <c r="C90" s="482">
        <v>94</v>
      </c>
      <c r="D90" s="482">
        <v>94</v>
      </c>
      <c r="E90" s="482">
        <v>2999</v>
      </c>
      <c r="F90" s="482">
        <v>2999</v>
      </c>
      <c r="G90" s="474">
        <f t="shared" si="6"/>
        <v>3093</v>
      </c>
      <c r="H90" s="490">
        <f t="shared" si="6"/>
        <v>3093</v>
      </c>
      <c r="I90" s="495">
        <f t="shared" si="7"/>
        <v>3093</v>
      </c>
    </row>
    <row r="91" spans="1:9" ht="12" customHeight="1">
      <c r="A91" s="480" t="s">
        <v>2148</v>
      </c>
      <c r="B91" s="481" t="s">
        <v>2149</v>
      </c>
      <c r="C91" s="482">
        <v>7</v>
      </c>
      <c r="D91" s="482">
        <v>7</v>
      </c>
      <c r="E91" s="482">
        <v>4</v>
      </c>
      <c r="F91" s="482">
        <v>4</v>
      </c>
      <c r="G91" s="474">
        <f t="shared" si="6"/>
        <v>11</v>
      </c>
      <c r="H91" s="490">
        <f t="shared" si="6"/>
        <v>11</v>
      </c>
      <c r="I91" s="495">
        <f t="shared" si="7"/>
        <v>11</v>
      </c>
    </row>
    <row r="92" spans="1:9" ht="12" customHeight="1">
      <c r="A92" s="480" t="s">
        <v>2150</v>
      </c>
      <c r="B92" s="481" t="s">
        <v>2151</v>
      </c>
      <c r="C92" s="482">
        <v>56</v>
      </c>
      <c r="D92" s="482">
        <v>56</v>
      </c>
      <c r="E92" s="482">
        <v>20</v>
      </c>
      <c r="F92" s="482">
        <v>20</v>
      </c>
      <c r="G92" s="474">
        <f t="shared" si="6"/>
        <v>76</v>
      </c>
      <c r="H92" s="490">
        <f t="shared" si="6"/>
        <v>76</v>
      </c>
      <c r="I92" s="495">
        <f t="shared" si="7"/>
        <v>76</v>
      </c>
    </row>
    <row r="93" spans="1:9" ht="12" customHeight="1">
      <c r="A93" s="480" t="s">
        <v>2152</v>
      </c>
      <c r="B93" s="481" t="s">
        <v>2153</v>
      </c>
      <c r="C93" s="482">
        <v>1583</v>
      </c>
      <c r="D93" s="482">
        <v>1583</v>
      </c>
      <c r="E93" s="482">
        <v>2820</v>
      </c>
      <c r="F93" s="482">
        <v>2820</v>
      </c>
      <c r="G93" s="474">
        <f t="shared" si="6"/>
        <v>4403</v>
      </c>
      <c r="H93" s="490">
        <f t="shared" si="6"/>
        <v>4403</v>
      </c>
      <c r="I93" s="495">
        <f t="shared" si="7"/>
        <v>4403</v>
      </c>
    </row>
    <row r="94" spans="1:9" ht="12" customHeight="1">
      <c r="A94" s="480" t="s">
        <v>2152</v>
      </c>
      <c r="B94" s="481" t="s">
        <v>2153</v>
      </c>
      <c r="C94" s="482">
        <v>270</v>
      </c>
      <c r="D94" s="482">
        <v>270</v>
      </c>
      <c r="E94" s="482">
        <v>712</v>
      </c>
      <c r="F94" s="482">
        <v>712</v>
      </c>
      <c r="G94" s="474">
        <f t="shared" si="6"/>
        <v>982</v>
      </c>
      <c r="H94" s="490">
        <f t="shared" si="6"/>
        <v>982</v>
      </c>
      <c r="I94" s="495">
        <f t="shared" si="7"/>
        <v>982</v>
      </c>
    </row>
    <row r="95" spans="1:9" ht="12" customHeight="1">
      <c r="A95" s="480" t="s">
        <v>2154</v>
      </c>
      <c r="B95" s="481" t="s">
        <v>2155</v>
      </c>
      <c r="C95" s="482">
        <v>11</v>
      </c>
      <c r="D95" s="482">
        <v>11</v>
      </c>
      <c r="E95" s="482">
        <v>6</v>
      </c>
      <c r="F95" s="482">
        <v>6</v>
      </c>
      <c r="G95" s="474">
        <f t="shared" si="6"/>
        <v>17</v>
      </c>
      <c r="H95" s="490">
        <f t="shared" si="6"/>
        <v>17</v>
      </c>
      <c r="I95" s="495">
        <f t="shared" si="7"/>
        <v>17</v>
      </c>
    </row>
    <row r="96" spans="1:9" ht="12" customHeight="1">
      <c r="A96" s="480" t="s">
        <v>2156</v>
      </c>
      <c r="B96" s="481" t="s">
        <v>2157</v>
      </c>
      <c r="C96" s="482">
        <v>110</v>
      </c>
      <c r="D96" s="482">
        <v>110</v>
      </c>
      <c r="E96" s="482">
        <v>50</v>
      </c>
      <c r="F96" s="482">
        <v>50</v>
      </c>
      <c r="G96" s="474">
        <f t="shared" si="6"/>
        <v>160</v>
      </c>
      <c r="H96" s="490">
        <f t="shared" si="6"/>
        <v>160</v>
      </c>
      <c r="I96" s="495">
        <f t="shared" si="7"/>
        <v>160</v>
      </c>
    </row>
    <row r="97" spans="1:9" ht="12" customHeight="1">
      <c r="A97" s="480" t="s">
        <v>2158</v>
      </c>
      <c r="B97" s="481" t="s">
        <v>2159</v>
      </c>
      <c r="C97" s="482">
        <v>56</v>
      </c>
      <c r="D97" s="482">
        <v>56</v>
      </c>
      <c r="E97" s="482">
        <v>5</v>
      </c>
      <c r="F97" s="482">
        <v>5</v>
      </c>
      <c r="G97" s="474">
        <f t="shared" si="6"/>
        <v>61</v>
      </c>
      <c r="H97" s="490">
        <f t="shared" si="6"/>
        <v>61</v>
      </c>
      <c r="I97" s="495">
        <f t="shared" si="7"/>
        <v>61</v>
      </c>
    </row>
    <row r="98" spans="1:9" ht="12" customHeight="1">
      <c r="A98" s="480" t="s">
        <v>2160</v>
      </c>
      <c r="B98" s="481" t="s">
        <v>2161</v>
      </c>
      <c r="C98" s="482">
        <v>56</v>
      </c>
      <c r="D98" s="482">
        <v>56</v>
      </c>
      <c r="E98" s="482">
        <v>5</v>
      </c>
      <c r="F98" s="482">
        <v>5</v>
      </c>
      <c r="G98" s="474">
        <f t="shared" si="6"/>
        <v>61</v>
      </c>
      <c r="H98" s="490">
        <f t="shared" si="6"/>
        <v>61</v>
      </c>
      <c r="I98" s="495">
        <f t="shared" si="7"/>
        <v>61</v>
      </c>
    </row>
    <row r="99" spans="1:9" ht="12" customHeight="1">
      <c r="A99" s="480" t="s">
        <v>2162</v>
      </c>
      <c r="B99" s="481" t="s">
        <v>2163</v>
      </c>
      <c r="C99" s="482">
        <v>55</v>
      </c>
      <c r="D99" s="482">
        <v>55</v>
      </c>
      <c r="E99" s="482">
        <v>5</v>
      </c>
      <c r="F99" s="482">
        <v>5</v>
      </c>
      <c r="G99" s="474">
        <f t="shared" si="6"/>
        <v>60</v>
      </c>
      <c r="H99" s="490">
        <f t="shared" si="6"/>
        <v>60</v>
      </c>
      <c r="I99" s="495">
        <f t="shared" si="7"/>
        <v>60</v>
      </c>
    </row>
    <row r="100" spans="1:9" ht="12" customHeight="1">
      <c r="A100" s="480" t="s">
        <v>2164</v>
      </c>
      <c r="B100" s="481" t="s">
        <v>2165</v>
      </c>
      <c r="C100" s="482">
        <v>1</v>
      </c>
      <c r="D100" s="482">
        <v>1</v>
      </c>
      <c r="E100" s="482">
        <v>7</v>
      </c>
      <c r="F100" s="482">
        <v>7</v>
      </c>
      <c r="G100" s="474">
        <f t="shared" si="6"/>
        <v>8</v>
      </c>
      <c r="H100" s="490">
        <f t="shared" si="6"/>
        <v>8</v>
      </c>
      <c r="I100" s="495">
        <f t="shared" si="7"/>
        <v>8</v>
      </c>
    </row>
    <row r="101" spans="1:9" ht="12" customHeight="1">
      <c r="A101" s="480" t="s">
        <v>2166</v>
      </c>
      <c r="B101" s="481" t="s">
        <v>2167</v>
      </c>
      <c r="C101" s="482">
        <v>1</v>
      </c>
      <c r="D101" s="482">
        <v>1</v>
      </c>
      <c r="E101" s="482">
        <v>7</v>
      </c>
      <c r="F101" s="482">
        <v>7</v>
      </c>
      <c r="G101" s="474">
        <f t="shared" si="6"/>
        <v>8</v>
      </c>
      <c r="H101" s="490">
        <f t="shared" si="6"/>
        <v>8</v>
      </c>
      <c r="I101" s="495">
        <f t="shared" si="7"/>
        <v>8</v>
      </c>
    </row>
    <row r="102" spans="1:9" ht="12" customHeight="1">
      <c r="A102" s="480" t="s">
        <v>2168</v>
      </c>
      <c r="B102" s="481" t="s">
        <v>2169</v>
      </c>
      <c r="C102" s="482">
        <v>1</v>
      </c>
      <c r="D102" s="482">
        <v>1</v>
      </c>
      <c r="E102" s="482">
        <v>7</v>
      </c>
      <c r="F102" s="482">
        <v>7</v>
      </c>
      <c r="G102" s="474">
        <f t="shared" si="6"/>
        <v>8</v>
      </c>
      <c r="H102" s="490">
        <f t="shared" si="6"/>
        <v>8</v>
      </c>
      <c r="I102" s="495">
        <f t="shared" si="7"/>
        <v>8</v>
      </c>
    </row>
    <row r="103" spans="1:9" ht="12" customHeight="1">
      <c r="A103" s="480" t="s">
        <v>2170</v>
      </c>
      <c r="B103" s="481" t="s">
        <v>2171</v>
      </c>
      <c r="C103" s="482">
        <v>3</v>
      </c>
      <c r="D103" s="482">
        <v>3</v>
      </c>
      <c r="E103" s="482">
        <v>9</v>
      </c>
      <c r="F103" s="482">
        <v>9</v>
      </c>
      <c r="G103" s="474">
        <f t="shared" si="6"/>
        <v>12</v>
      </c>
      <c r="H103" s="490">
        <f t="shared" si="6"/>
        <v>12</v>
      </c>
      <c r="I103" s="495">
        <f t="shared" si="7"/>
        <v>12</v>
      </c>
    </row>
    <row r="104" spans="1:9" ht="12" customHeight="1">
      <c r="A104" s="480" t="s">
        <v>2172</v>
      </c>
      <c r="B104" s="481" t="s">
        <v>2173</v>
      </c>
      <c r="C104" s="482">
        <v>1</v>
      </c>
      <c r="D104" s="482">
        <v>1</v>
      </c>
      <c r="E104" s="482">
        <v>8</v>
      </c>
      <c r="F104" s="482">
        <v>8</v>
      </c>
      <c r="G104" s="474">
        <f t="shared" si="6"/>
        <v>9</v>
      </c>
      <c r="H104" s="490">
        <f t="shared" si="6"/>
        <v>9</v>
      </c>
      <c r="I104" s="495">
        <f t="shared" si="7"/>
        <v>9</v>
      </c>
    </row>
    <row r="105" spans="1:9" ht="12" customHeight="1">
      <c r="A105" s="480" t="s">
        <v>2468</v>
      </c>
      <c r="B105" s="481" t="s">
        <v>2469</v>
      </c>
      <c r="C105" s="482">
        <v>0</v>
      </c>
      <c r="D105" s="482">
        <v>0</v>
      </c>
      <c r="E105" s="482">
        <v>1</v>
      </c>
      <c r="F105" s="482">
        <v>1</v>
      </c>
      <c r="G105" s="474">
        <f>C105+E105</f>
        <v>1</v>
      </c>
      <c r="H105" s="490">
        <f>D105+F105</f>
        <v>1</v>
      </c>
      <c r="I105" s="495">
        <f t="shared" si="7"/>
        <v>1</v>
      </c>
    </row>
    <row r="106" spans="1:9" ht="12" customHeight="1">
      <c r="A106" s="480" t="s">
        <v>2470</v>
      </c>
      <c r="B106" s="481" t="s">
        <v>2471</v>
      </c>
      <c r="C106" s="482">
        <v>1</v>
      </c>
      <c r="D106" s="482">
        <v>1</v>
      </c>
      <c r="E106" s="482">
        <v>0</v>
      </c>
      <c r="F106" s="482">
        <v>0</v>
      </c>
      <c r="G106" s="474">
        <f t="shared" ref="G106:G113" si="8">C106+E106</f>
        <v>1</v>
      </c>
      <c r="H106" s="490"/>
      <c r="I106" s="495">
        <f t="shared" si="7"/>
        <v>1</v>
      </c>
    </row>
    <row r="107" spans="1:9" ht="12" customHeight="1">
      <c r="A107" s="480" t="s">
        <v>2049</v>
      </c>
      <c r="B107" s="481" t="s">
        <v>2050</v>
      </c>
      <c r="C107" s="482">
        <v>5081</v>
      </c>
      <c r="D107" s="482">
        <v>5081</v>
      </c>
      <c r="E107" s="482">
        <v>10499</v>
      </c>
      <c r="F107" s="482">
        <v>10499</v>
      </c>
      <c r="G107" s="474">
        <f t="shared" si="8"/>
        <v>15580</v>
      </c>
      <c r="H107" s="490"/>
      <c r="I107" s="495">
        <f t="shared" si="7"/>
        <v>15580</v>
      </c>
    </row>
    <row r="108" spans="1:9" ht="12" customHeight="1">
      <c r="A108" s="480" t="s">
        <v>2051</v>
      </c>
      <c r="B108" s="481" t="s">
        <v>2052</v>
      </c>
      <c r="C108" s="482">
        <v>164</v>
      </c>
      <c r="D108" s="482">
        <v>164</v>
      </c>
      <c r="E108" s="482">
        <v>112</v>
      </c>
      <c r="F108" s="482">
        <v>112</v>
      </c>
      <c r="G108" s="474">
        <f t="shared" si="8"/>
        <v>276</v>
      </c>
      <c r="H108" s="490"/>
      <c r="I108" s="495">
        <f t="shared" si="7"/>
        <v>276</v>
      </c>
    </row>
    <row r="109" spans="1:9" ht="12" customHeight="1">
      <c r="A109" s="480" t="s">
        <v>2053</v>
      </c>
      <c r="B109" s="481" t="s">
        <v>2472</v>
      </c>
      <c r="C109" s="482">
        <v>1</v>
      </c>
      <c r="D109" s="482">
        <v>1</v>
      </c>
      <c r="E109" s="482">
        <v>1</v>
      </c>
      <c r="F109" s="482">
        <v>1</v>
      </c>
      <c r="G109" s="474">
        <f t="shared" si="8"/>
        <v>2</v>
      </c>
      <c r="H109" s="490"/>
      <c r="I109" s="495">
        <f t="shared" si="7"/>
        <v>2</v>
      </c>
    </row>
    <row r="110" spans="1:9" ht="12" customHeight="1">
      <c r="A110" s="480" t="s">
        <v>2054</v>
      </c>
      <c r="B110" s="481" t="s">
        <v>2055</v>
      </c>
      <c r="C110" s="482">
        <v>67</v>
      </c>
      <c r="D110" s="482">
        <v>67</v>
      </c>
      <c r="E110" s="482">
        <v>40</v>
      </c>
      <c r="F110" s="482">
        <v>40</v>
      </c>
      <c r="G110" s="474">
        <f t="shared" si="8"/>
        <v>107</v>
      </c>
      <c r="H110" s="490"/>
      <c r="I110" s="495">
        <f t="shared" si="7"/>
        <v>107</v>
      </c>
    </row>
    <row r="111" spans="1:9" ht="12" customHeight="1">
      <c r="A111" s="480" t="s">
        <v>2056</v>
      </c>
      <c r="B111" s="481" t="s">
        <v>2057</v>
      </c>
      <c r="C111" s="482">
        <v>2588</v>
      </c>
      <c r="D111" s="482">
        <v>2588</v>
      </c>
      <c r="E111" s="482">
        <v>4928</v>
      </c>
      <c r="F111" s="482">
        <v>4928</v>
      </c>
      <c r="G111" s="474">
        <f t="shared" si="8"/>
        <v>7516</v>
      </c>
      <c r="H111" s="490"/>
      <c r="I111" s="495">
        <f t="shared" si="7"/>
        <v>7516</v>
      </c>
    </row>
    <row r="112" spans="1:9" ht="12" customHeight="1">
      <c r="A112" s="480" t="s">
        <v>2010</v>
      </c>
      <c r="B112" s="481" t="s">
        <v>2011</v>
      </c>
      <c r="C112" s="482">
        <v>228</v>
      </c>
      <c r="D112" s="482">
        <v>228</v>
      </c>
      <c r="E112" s="482">
        <v>310</v>
      </c>
      <c r="F112" s="482">
        <v>310</v>
      </c>
      <c r="G112" s="474">
        <f t="shared" si="8"/>
        <v>538</v>
      </c>
      <c r="H112" s="490"/>
      <c r="I112" s="495">
        <f t="shared" si="7"/>
        <v>538</v>
      </c>
    </row>
    <row r="113" spans="1:9" ht="12" customHeight="1">
      <c r="A113" s="480" t="s">
        <v>2012</v>
      </c>
      <c r="B113" s="481" t="s">
        <v>2013</v>
      </c>
      <c r="C113" s="482">
        <v>231</v>
      </c>
      <c r="D113" s="482">
        <v>231</v>
      </c>
      <c r="E113" s="482">
        <v>309</v>
      </c>
      <c r="F113" s="482">
        <v>309</v>
      </c>
      <c r="G113" s="474">
        <f t="shared" si="8"/>
        <v>540</v>
      </c>
      <c r="H113" s="490"/>
      <c r="I113" s="495">
        <f t="shared" si="7"/>
        <v>540</v>
      </c>
    </row>
    <row r="114" spans="1:9" ht="12" customHeight="1">
      <c r="A114" s="475"/>
      <c r="B114" s="476" t="s">
        <v>2174</v>
      </c>
      <c r="C114" s="477">
        <f>SUM(C42:C113)</f>
        <v>85036</v>
      </c>
      <c r="D114" s="477">
        <f t="shared" ref="D114:I114" si="9">SUM(D42:D113)</f>
        <v>85036</v>
      </c>
      <c r="E114" s="510">
        <f>SUM(E42:E113)</f>
        <v>146557</v>
      </c>
      <c r="F114" s="510">
        <f>SUM(F42:F113)</f>
        <v>146557</v>
      </c>
      <c r="G114" s="477">
        <f t="shared" si="9"/>
        <v>231593</v>
      </c>
      <c r="H114" s="477">
        <f t="shared" si="9"/>
        <v>207033</v>
      </c>
      <c r="I114" s="477">
        <f t="shared" si="9"/>
        <v>231593</v>
      </c>
    </row>
    <row r="115" spans="1:9">
      <c r="A115" s="383"/>
      <c r="B115" s="157"/>
      <c r="C115" s="155"/>
      <c r="D115" s="155"/>
      <c r="E115" s="157"/>
      <c r="F115" s="157"/>
      <c r="G115" s="157"/>
      <c r="H115" s="280"/>
      <c r="I115" s="495">
        <f t="shared" si="7"/>
        <v>0</v>
      </c>
    </row>
    <row r="116" spans="1:9">
      <c r="A116" s="478" t="s">
        <v>256</v>
      </c>
      <c r="B116" s="478"/>
      <c r="C116" s="154">
        <v>11441</v>
      </c>
      <c r="D116" s="154">
        <v>11441</v>
      </c>
      <c r="E116" s="154">
        <v>1966</v>
      </c>
      <c r="F116" s="154">
        <v>1966</v>
      </c>
      <c r="G116" s="154">
        <f>C116+E116</f>
        <v>13407</v>
      </c>
      <c r="H116" s="491">
        <f>D116+F116</f>
        <v>13407</v>
      </c>
      <c r="I116" s="495">
        <f t="shared" si="7"/>
        <v>13407</v>
      </c>
    </row>
    <row r="117" spans="1:9">
      <c r="A117" s="478" t="s">
        <v>257</v>
      </c>
      <c r="B117" s="478"/>
      <c r="C117" s="479">
        <v>11660</v>
      </c>
      <c r="D117" s="479">
        <v>11660</v>
      </c>
      <c r="E117" s="297">
        <v>8128</v>
      </c>
      <c r="F117" s="297">
        <v>2419</v>
      </c>
      <c r="G117" s="154">
        <v>2419</v>
      </c>
      <c r="H117" s="491">
        <f t="shared" ref="G117:H177" si="10">D117+F117</f>
        <v>14079</v>
      </c>
      <c r="I117" s="495">
        <f t="shared" si="7"/>
        <v>14079</v>
      </c>
    </row>
    <row r="118" spans="1:9">
      <c r="A118" s="478" t="s">
        <v>258</v>
      </c>
      <c r="B118" s="478"/>
      <c r="C118" s="479">
        <v>32079</v>
      </c>
      <c r="D118" s="479">
        <v>32079</v>
      </c>
      <c r="E118" s="297">
        <v>8128</v>
      </c>
      <c r="F118" s="297">
        <v>8128</v>
      </c>
      <c r="G118" s="154">
        <f t="shared" si="10"/>
        <v>40207</v>
      </c>
      <c r="H118" s="491">
        <f t="shared" si="10"/>
        <v>40207</v>
      </c>
      <c r="I118" s="495">
        <f t="shared" si="7"/>
        <v>40207</v>
      </c>
    </row>
    <row r="119" spans="1:9" ht="12" customHeight="1">
      <c r="A119" s="480" t="s">
        <v>2443</v>
      </c>
      <c r="B119" s="481" t="s">
        <v>2444</v>
      </c>
      <c r="C119" s="482">
        <v>0</v>
      </c>
      <c r="D119" s="482">
        <v>0</v>
      </c>
      <c r="E119" s="482">
        <v>2</v>
      </c>
      <c r="F119" s="482">
        <v>2</v>
      </c>
      <c r="G119" s="474">
        <f>C119+E119</f>
        <v>2</v>
      </c>
      <c r="H119" s="490">
        <f>D119+F119</f>
        <v>2</v>
      </c>
      <c r="I119" s="495">
        <f t="shared" si="7"/>
        <v>2</v>
      </c>
    </row>
    <row r="120" spans="1:9" ht="12" customHeight="1">
      <c r="A120" s="499" t="s">
        <v>2175</v>
      </c>
      <c r="B120" s="500" t="s">
        <v>2176</v>
      </c>
      <c r="C120" s="501">
        <v>504</v>
      </c>
      <c r="D120" s="501">
        <v>504</v>
      </c>
      <c r="E120" s="501">
        <v>83</v>
      </c>
      <c r="F120" s="501">
        <v>83</v>
      </c>
      <c r="G120" s="474">
        <f>C120+E120</f>
        <v>587</v>
      </c>
      <c r="H120" s="490">
        <f>D120+F120</f>
        <v>587</v>
      </c>
      <c r="I120" s="495">
        <f t="shared" si="7"/>
        <v>587</v>
      </c>
    </row>
    <row r="121" spans="1:9" ht="12" customHeight="1">
      <c r="A121" s="499" t="s">
        <v>2177</v>
      </c>
      <c r="B121" s="500" t="s">
        <v>2178</v>
      </c>
      <c r="C121" s="501">
        <v>0</v>
      </c>
      <c r="D121" s="501">
        <v>0</v>
      </c>
      <c r="E121" s="501">
        <v>56</v>
      </c>
      <c r="F121" s="501">
        <v>56</v>
      </c>
      <c r="G121" s="474">
        <f>C121+E121</f>
        <v>56</v>
      </c>
      <c r="H121" s="490"/>
      <c r="I121" s="495">
        <f t="shared" si="7"/>
        <v>56</v>
      </c>
    </row>
    <row r="122" spans="1:9" ht="12" customHeight="1">
      <c r="A122" s="499" t="s">
        <v>2179</v>
      </c>
      <c r="B122" s="500" t="s">
        <v>2180</v>
      </c>
      <c r="C122" s="501">
        <v>353</v>
      </c>
      <c r="D122" s="501">
        <v>353</v>
      </c>
      <c r="E122" s="501">
        <v>69</v>
      </c>
      <c r="F122" s="501">
        <v>69</v>
      </c>
      <c r="G122" s="154">
        <f t="shared" si="10"/>
        <v>422</v>
      </c>
      <c r="H122" s="491">
        <f t="shared" si="10"/>
        <v>422</v>
      </c>
      <c r="I122" s="495">
        <f t="shared" si="7"/>
        <v>422</v>
      </c>
    </row>
    <row r="123" spans="1:9" ht="11.25" customHeight="1">
      <c r="A123" s="499" t="s">
        <v>2181</v>
      </c>
      <c r="B123" s="500" t="s">
        <v>2182</v>
      </c>
      <c r="C123" s="501">
        <v>876</v>
      </c>
      <c r="D123" s="501">
        <v>876</v>
      </c>
      <c r="E123" s="501">
        <v>57</v>
      </c>
      <c r="F123" s="501">
        <v>57</v>
      </c>
      <c r="G123" s="154">
        <f t="shared" si="10"/>
        <v>933</v>
      </c>
      <c r="H123" s="491">
        <f t="shared" si="10"/>
        <v>933</v>
      </c>
      <c r="I123" s="495">
        <f t="shared" si="7"/>
        <v>933</v>
      </c>
    </row>
    <row r="124" spans="1:9">
      <c r="A124" s="499" t="s">
        <v>2183</v>
      </c>
      <c r="B124" s="500" t="s">
        <v>2184</v>
      </c>
      <c r="C124" s="501">
        <v>1121</v>
      </c>
      <c r="D124" s="501">
        <v>1121</v>
      </c>
      <c r="E124" s="501">
        <v>112</v>
      </c>
      <c r="F124" s="501">
        <v>112</v>
      </c>
      <c r="G124" s="154">
        <f t="shared" si="10"/>
        <v>1233</v>
      </c>
      <c r="H124" s="491">
        <f t="shared" si="10"/>
        <v>1233</v>
      </c>
      <c r="I124" s="495">
        <f t="shared" si="7"/>
        <v>1233</v>
      </c>
    </row>
    <row r="125" spans="1:9" ht="12" customHeight="1">
      <c r="A125" s="499" t="s">
        <v>2185</v>
      </c>
      <c r="B125" s="500" t="s">
        <v>2186</v>
      </c>
      <c r="C125" s="501">
        <v>1436</v>
      </c>
      <c r="D125" s="501">
        <v>1436</v>
      </c>
      <c r="E125" s="501">
        <v>219</v>
      </c>
      <c r="F125" s="501">
        <v>219</v>
      </c>
      <c r="G125" s="154">
        <f t="shared" si="10"/>
        <v>1655</v>
      </c>
      <c r="H125" s="491">
        <f t="shared" si="10"/>
        <v>1655</v>
      </c>
      <c r="I125" s="495">
        <f t="shared" si="7"/>
        <v>1655</v>
      </c>
    </row>
    <row r="126" spans="1:9" ht="12" customHeight="1">
      <c r="A126" s="499" t="s">
        <v>2187</v>
      </c>
      <c r="B126" s="500" t="s">
        <v>2188</v>
      </c>
      <c r="C126" s="501">
        <v>281</v>
      </c>
      <c r="D126" s="501">
        <v>281</v>
      </c>
      <c r="E126" s="501">
        <v>170</v>
      </c>
      <c r="F126" s="501">
        <v>170</v>
      </c>
      <c r="G126" s="154">
        <f t="shared" si="10"/>
        <v>451</v>
      </c>
      <c r="H126" s="491">
        <f t="shared" si="10"/>
        <v>451</v>
      </c>
      <c r="I126" s="495">
        <f t="shared" si="7"/>
        <v>451</v>
      </c>
    </row>
    <row r="127" spans="1:9">
      <c r="A127" s="499" t="s">
        <v>2189</v>
      </c>
      <c r="B127" s="500" t="s">
        <v>2190</v>
      </c>
      <c r="C127" s="501">
        <v>14</v>
      </c>
      <c r="D127" s="501">
        <v>14</v>
      </c>
      <c r="E127" s="501">
        <v>0</v>
      </c>
      <c r="F127" s="501">
        <v>0</v>
      </c>
      <c r="G127" s="154">
        <f t="shared" si="10"/>
        <v>14</v>
      </c>
      <c r="H127" s="491">
        <f t="shared" si="10"/>
        <v>14</v>
      </c>
      <c r="I127" s="495">
        <f t="shared" si="7"/>
        <v>14</v>
      </c>
    </row>
    <row r="128" spans="1:9">
      <c r="A128" s="499" t="s">
        <v>2191</v>
      </c>
      <c r="B128" s="500" t="s">
        <v>2445</v>
      </c>
      <c r="C128" s="501">
        <v>2</v>
      </c>
      <c r="D128" s="501">
        <v>2</v>
      </c>
      <c r="E128" s="501">
        <v>7</v>
      </c>
      <c r="F128" s="501">
        <v>7</v>
      </c>
      <c r="G128" s="154">
        <f t="shared" si="10"/>
        <v>9</v>
      </c>
      <c r="H128" s="491">
        <f t="shared" si="10"/>
        <v>9</v>
      </c>
      <c r="I128" s="495">
        <f t="shared" si="7"/>
        <v>9</v>
      </c>
    </row>
    <row r="129" spans="1:9">
      <c r="A129" s="499" t="s">
        <v>2192</v>
      </c>
      <c r="B129" s="500" t="s">
        <v>2193</v>
      </c>
      <c r="C129" s="501">
        <v>171</v>
      </c>
      <c r="D129" s="501">
        <v>171</v>
      </c>
      <c r="E129" s="501">
        <v>214</v>
      </c>
      <c r="F129" s="501">
        <v>214</v>
      </c>
      <c r="G129" s="154">
        <f t="shared" si="10"/>
        <v>385</v>
      </c>
      <c r="H129" s="491">
        <f t="shared" si="10"/>
        <v>385</v>
      </c>
      <c r="I129" s="495">
        <f t="shared" si="7"/>
        <v>385</v>
      </c>
    </row>
    <row r="130" spans="1:9">
      <c r="A130" s="499" t="s">
        <v>2194</v>
      </c>
      <c r="B130" s="500" t="s">
        <v>2195</v>
      </c>
      <c r="C130" s="501">
        <v>101</v>
      </c>
      <c r="D130" s="501">
        <v>101</v>
      </c>
      <c r="E130" s="501">
        <v>80</v>
      </c>
      <c r="F130" s="501">
        <v>80</v>
      </c>
      <c r="G130" s="154">
        <f t="shared" si="10"/>
        <v>181</v>
      </c>
      <c r="H130" s="491">
        <f t="shared" si="10"/>
        <v>181</v>
      </c>
      <c r="I130" s="495">
        <f t="shared" si="7"/>
        <v>181</v>
      </c>
    </row>
    <row r="131" spans="1:9">
      <c r="A131" s="499" t="s">
        <v>2196</v>
      </c>
      <c r="B131" s="500" t="s">
        <v>2197</v>
      </c>
      <c r="C131" s="501">
        <v>322</v>
      </c>
      <c r="D131" s="501">
        <v>322</v>
      </c>
      <c r="E131" s="501">
        <v>13</v>
      </c>
      <c r="F131" s="501">
        <v>13</v>
      </c>
      <c r="G131" s="154">
        <f t="shared" si="10"/>
        <v>335</v>
      </c>
      <c r="H131" s="491">
        <f t="shared" si="10"/>
        <v>335</v>
      </c>
      <c r="I131" s="495">
        <f t="shared" si="7"/>
        <v>335</v>
      </c>
    </row>
    <row r="132" spans="1:9">
      <c r="A132" s="499" t="s">
        <v>2198</v>
      </c>
      <c r="B132" s="500" t="s">
        <v>2199</v>
      </c>
      <c r="C132" s="501">
        <v>822</v>
      </c>
      <c r="D132" s="501">
        <v>822</v>
      </c>
      <c r="E132" s="501">
        <v>332</v>
      </c>
      <c r="F132" s="501">
        <v>332</v>
      </c>
      <c r="G132" s="154">
        <f t="shared" si="10"/>
        <v>1154</v>
      </c>
      <c r="H132" s="491">
        <f t="shared" si="10"/>
        <v>1154</v>
      </c>
      <c r="I132" s="495">
        <f t="shared" si="7"/>
        <v>1154</v>
      </c>
    </row>
    <row r="133" spans="1:9">
      <c r="A133" s="499" t="s">
        <v>2200</v>
      </c>
      <c r="B133" s="500" t="s">
        <v>2201</v>
      </c>
      <c r="C133" s="501">
        <v>256</v>
      </c>
      <c r="D133" s="501">
        <v>256</v>
      </c>
      <c r="E133" s="501">
        <v>225</v>
      </c>
      <c r="F133" s="501">
        <v>225</v>
      </c>
      <c r="G133" s="154">
        <f t="shared" si="10"/>
        <v>481</v>
      </c>
      <c r="H133" s="491">
        <f t="shared" si="10"/>
        <v>481</v>
      </c>
      <c r="I133" s="495">
        <f t="shared" si="7"/>
        <v>481</v>
      </c>
    </row>
    <row r="134" spans="1:9">
      <c r="A134" s="499" t="s">
        <v>2202</v>
      </c>
      <c r="B134" s="500" t="s">
        <v>2203</v>
      </c>
      <c r="C134" s="501">
        <v>4</v>
      </c>
      <c r="D134" s="501">
        <v>4</v>
      </c>
      <c r="E134" s="501">
        <v>0</v>
      </c>
      <c r="F134" s="501">
        <v>0</v>
      </c>
      <c r="G134" s="154">
        <f t="shared" si="10"/>
        <v>4</v>
      </c>
      <c r="H134" s="491">
        <f t="shared" si="10"/>
        <v>4</v>
      </c>
      <c r="I134" s="495">
        <f t="shared" si="7"/>
        <v>4</v>
      </c>
    </row>
    <row r="135" spans="1:9">
      <c r="A135" s="499" t="s">
        <v>2204</v>
      </c>
      <c r="B135" s="500" t="s">
        <v>2205</v>
      </c>
      <c r="C135" s="501">
        <v>5</v>
      </c>
      <c r="D135" s="501">
        <v>5</v>
      </c>
      <c r="E135" s="501">
        <v>95</v>
      </c>
      <c r="F135" s="501">
        <v>95</v>
      </c>
      <c r="G135" s="154">
        <f t="shared" si="10"/>
        <v>100</v>
      </c>
      <c r="H135" s="491">
        <f t="shared" si="10"/>
        <v>100</v>
      </c>
      <c r="I135" s="495">
        <f t="shared" si="7"/>
        <v>100</v>
      </c>
    </row>
    <row r="136" spans="1:9">
      <c r="A136" s="499" t="s">
        <v>2206</v>
      </c>
      <c r="B136" s="500" t="s">
        <v>2207</v>
      </c>
      <c r="C136" s="501">
        <v>1</v>
      </c>
      <c r="D136" s="501">
        <v>1</v>
      </c>
      <c r="E136" s="501">
        <v>3</v>
      </c>
      <c r="F136" s="501">
        <v>3</v>
      </c>
      <c r="G136" s="154">
        <f t="shared" si="10"/>
        <v>4</v>
      </c>
      <c r="H136" s="491">
        <f t="shared" si="10"/>
        <v>4</v>
      </c>
      <c r="I136" s="495">
        <f t="shared" si="7"/>
        <v>4</v>
      </c>
    </row>
    <row r="137" spans="1:9">
      <c r="A137" s="499" t="s">
        <v>2208</v>
      </c>
      <c r="B137" s="500" t="s">
        <v>2209</v>
      </c>
      <c r="C137" s="501">
        <v>646</v>
      </c>
      <c r="D137" s="501">
        <v>646</v>
      </c>
      <c r="E137" s="501">
        <v>109</v>
      </c>
      <c r="F137" s="501">
        <v>109</v>
      </c>
      <c r="G137" s="154">
        <f t="shared" si="10"/>
        <v>755</v>
      </c>
      <c r="H137" s="491">
        <f t="shared" si="10"/>
        <v>755</v>
      </c>
      <c r="I137" s="495">
        <f t="shared" si="7"/>
        <v>755</v>
      </c>
    </row>
    <row r="138" spans="1:9">
      <c r="A138" s="499" t="s">
        <v>2210</v>
      </c>
      <c r="B138" s="500" t="s">
        <v>2211</v>
      </c>
      <c r="C138" s="501">
        <v>1415</v>
      </c>
      <c r="D138" s="501">
        <v>1415</v>
      </c>
      <c r="E138" s="501">
        <v>481</v>
      </c>
      <c r="F138" s="501">
        <v>481</v>
      </c>
      <c r="G138" s="154">
        <f t="shared" si="10"/>
        <v>1896</v>
      </c>
      <c r="H138" s="491">
        <f t="shared" si="10"/>
        <v>1896</v>
      </c>
      <c r="I138" s="495">
        <f t="shared" si="7"/>
        <v>1896</v>
      </c>
    </row>
    <row r="139" spans="1:9">
      <c r="A139" s="499" t="s">
        <v>2212</v>
      </c>
      <c r="B139" s="500" t="s">
        <v>2213</v>
      </c>
      <c r="C139" s="501">
        <v>243</v>
      </c>
      <c r="D139" s="501">
        <v>243</v>
      </c>
      <c r="E139" s="501">
        <v>70</v>
      </c>
      <c r="F139" s="501">
        <v>70</v>
      </c>
      <c r="G139" s="154">
        <f t="shared" si="10"/>
        <v>313</v>
      </c>
      <c r="H139" s="491">
        <f t="shared" si="10"/>
        <v>313</v>
      </c>
      <c r="I139" s="495">
        <f t="shared" si="7"/>
        <v>313</v>
      </c>
    </row>
    <row r="140" spans="1:9">
      <c r="A140" s="499" t="s">
        <v>2214</v>
      </c>
      <c r="B140" s="500" t="s">
        <v>2215</v>
      </c>
      <c r="C140" s="501">
        <v>153</v>
      </c>
      <c r="D140" s="501">
        <v>153</v>
      </c>
      <c r="E140" s="501">
        <v>40</v>
      </c>
      <c r="F140" s="501">
        <v>40</v>
      </c>
      <c r="G140" s="154">
        <f t="shared" si="10"/>
        <v>193</v>
      </c>
      <c r="H140" s="491"/>
      <c r="I140" s="495">
        <f t="shared" si="7"/>
        <v>193</v>
      </c>
    </row>
    <row r="141" spans="1:9">
      <c r="A141" s="499" t="s">
        <v>2216</v>
      </c>
      <c r="B141" s="500" t="s">
        <v>2446</v>
      </c>
      <c r="C141" s="501">
        <v>24</v>
      </c>
      <c r="D141" s="501">
        <v>24</v>
      </c>
      <c r="E141" s="501">
        <v>22</v>
      </c>
      <c r="F141" s="501">
        <v>22</v>
      </c>
      <c r="G141" s="154">
        <f t="shared" si="10"/>
        <v>46</v>
      </c>
      <c r="H141" s="491">
        <f t="shared" si="10"/>
        <v>46</v>
      </c>
      <c r="I141" s="495">
        <f t="shared" si="7"/>
        <v>46</v>
      </c>
    </row>
    <row r="142" spans="1:9">
      <c r="A142" s="499" t="s">
        <v>2217</v>
      </c>
      <c r="B142" s="500" t="s">
        <v>2218</v>
      </c>
      <c r="C142" s="501">
        <v>1106</v>
      </c>
      <c r="D142" s="501">
        <v>1106</v>
      </c>
      <c r="E142" s="501">
        <v>201</v>
      </c>
      <c r="F142" s="501">
        <v>201</v>
      </c>
      <c r="G142" s="154">
        <f t="shared" si="10"/>
        <v>1307</v>
      </c>
      <c r="H142" s="491">
        <f t="shared" si="10"/>
        <v>1307</v>
      </c>
      <c r="I142" s="495">
        <f t="shared" si="7"/>
        <v>1307</v>
      </c>
    </row>
    <row r="143" spans="1:9">
      <c r="A143" s="499" t="s">
        <v>2219</v>
      </c>
      <c r="B143" s="500" t="s">
        <v>2220</v>
      </c>
      <c r="C143" s="501">
        <v>0</v>
      </c>
      <c r="D143" s="501">
        <v>0</v>
      </c>
      <c r="E143" s="501">
        <v>0</v>
      </c>
      <c r="F143" s="501">
        <v>0</v>
      </c>
      <c r="G143" s="154">
        <f t="shared" si="10"/>
        <v>0</v>
      </c>
      <c r="H143" s="491"/>
      <c r="I143" s="495">
        <f t="shared" si="7"/>
        <v>0</v>
      </c>
    </row>
    <row r="144" spans="1:9">
      <c r="A144" s="499" t="s">
        <v>2221</v>
      </c>
      <c r="B144" s="500" t="s">
        <v>2222</v>
      </c>
      <c r="C144" s="501">
        <v>11</v>
      </c>
      <c r="D144" s="501">
        <v>11</v>
      </c>
      <c r="E144" s="501">
        <v>1</v>
      </c>
      <c r="F144" s="501">
        <v>1</v>
      </c>
      <c r="G144" s="154">
        <f t="shared" si="10"/>
        <v>12</v>
      </c>
      <c r="H144" s="491">
        <f t="shared" si="10"/>
        <v>12</v>
      </c>
      <c r="I144" s="495">
        <f t="shared" si="7"/>
        <v>12</v>
      </c>
    </row>
    <row r="145" spans="1:9">
      <c r="A145" s="499" t="s">
        <v>2223</v>
      </c>
      <c r="B145" s="500" t="s">
        <v>2224</v>
      </c>
      <c r="C145" s="501">
        <v>5</v>
      </c>
      <c r="D145" s="501">
        <v>5</v>
      </c>
      <c r="E145" s="501">
        <v>0</v>
      </c>
      <c r="F145" s="501">
        <v>0</v>
      </c>
      <c r="G145" s="154">
        <f t="shared" si="10"/>
        <v>5</v>
      </c>
      <c r="H145" s="491"/>
      <c r="I145" s="495">
        <f t="shared" si="7"/>
        <v>5</v>
      </c>
    </row>
    <row r="146" spans="1:9">
      <c r="A146" s="499" t="s">
        <v>2225</v>
      </c>
      <c r="B146" s="500" t="s">
        <v>2226</v>
      </c>
      <c r="C146" s="501">
        <v>4</v>
      </c>
      <c r="D146" s="501">
        <v>4</v>
      </c>
      <c r="E146" s="501">
        <v>12</v>
      </c>
      <c r="F146" s="501">
        <v>12</v>
      </c>
      <c r="G146" s="154">
        <f t="shared" si="10"/>
        <v>16</v>
      </c>
      <c r="H146" s="491"/>
      <c r="I146" s="495">
        <f t="shared" si="7"/>
        <v>16</v>
      </c>
    </row>
    <row r="147" spans="1:9">
      <c r="A147" s="499" t="s">
        <v>2227</v>
      </c>
      <c r="B147" s="500" t="s">
        <v>2228</v>
      </c>
      <c r="C147" s="501">
        <v>62</v>
      </c>
      <c r="D147" s="501">
        <v>62</v>
      </c>
      <c r="E147" s="501">
        <v>29</v>
      </c>
      <c r="F147" s="501">
        <v>29</v>
      </c>
      <c r="G147" s="154">
        <f t="shared" si="10"/>
        <v>91</v>
      </c>
      <c r="H147" s="491">
        <f t="shared" si="10"/>
        <v>91</v>
      </c>
      <c r="I147" s="495">
        <f t="shared" si="7"/>
        <v>91</v>
      </c>
    </row>
    <row r="148" spans="1:9">
      <c r="A148" s="499" t="s">
        <v>2229</v>
      </c>
      <c r="B148" s="500" t="s">
        <v>2230</v>
      </c>
      <c r="C148" s="501">
        <v>41</v>
      </c>
      <c r="D148" s="501">
        <v>41</v>
      </c>
      <c r="E148" s="501">
        <v>12</v>
      </c>
      <c r="F148" s="501">
        <v>12</v>
      </c>
      <c r="G148" s="154">
        <f t="shared" si="10"/>
        <v>53</v>
      </c>
      <c r="H148" s="491">
        <f t="shared" si="10"/>
        <v>53</v>
      </c>
      <c r="I148" s="495">
        <f t="shared" si="7"/>
        <v>53</v>
      </c>
    </row>
    <row r="149" spans="1:9">
      <c r="A149" s="499" t="s">
        <v>2231</v>
      </c>
      <c r="B149" s="500" t="s">
        <v>2232</v>
      </c>
      <c r="C149" s="501">
        <v>262</v>
      </c>
      <c r="D149" s="501">
        <v>262</v>
      </c>
      <c r="E149" s="501">
        <v>152</v>
      </c>
      <c r="F149" s="501">
        <v>152</v>
      </c>
      <c r="G149" s="154">
        <f t="shared" si="10"/>
        <v>414</v>
      </c>
      <c r="H149" s="491">
        <f t="shared" si="10"/>
        <v>414</v>
      </c>
      <c r="I149" s="495">
        <f t="shared" si="7"/>
        <v>414</v>
      </c>
    </row>
    <row r="150" spans="1:9">
      <c r="A150" s="499" t="s">
        <v>2233</v>
      </c>
      <c r="B150" s="500" t="s">
        <v>2234</v>
      </c>
      <c r="C150" s="501">
        <v>4</v>
      </c>
      <c r="D150" s="501">
        <v>4</v>
      </c>
      <c r="E150" s="501">
        <v>18</v>
      </c>
      <c r="F150" s="501">
        <v>18</v>
      </c>
      <c r="G150" s="154">
        <f t="shared" si="10"/>
        <v>22</v>
      </c>
      <c r="H150" s="491">
        <f t="shared" si="10"/>
        <v>22</v>
      </c>
      <c r="I150" s="495">
        <f t="shared" ref="I150:I214" si="11">D150+F150</f>
        <v>22</v>
      </c>
    </row>
    <row r="151" spans="1:9">
      <c r="A151" s="499" t="s">
        <v>2235</v>
      </c>
      <c r="B151" s="500" t="s">
        <v>2236</v>
      </c>
      <c r="C151" s="501">
        <v>0</v>
      </c>
      <c r="D151" s="501">
        <v>0</v>
      </c>
      <c r="E151" s="501">
        <v>1</v>
      </c>
      <c r="F151" s="501">
        <v>1</v>
      </c>
      <c r="G151" s="154">
        <f t="shared" si="10"/>
        <v>1</v>
      </c>
      <c r="H151" s="491">
        <f t="shared" si="10"/>
        <v>1</v>
      </c>
      <c r="I151" s="495">
        <f t="shared" si="11"/>
        <v>1</v>
      </c>
    </row>
    <row r="152" spans="1:9">
      <c r="A152" s="499" t="s">
        <v>2237</v>
      </c>
      <c r="B152" s="500" t="s">
        <v>2447</v>
      </c>
      <c r="C152" s="501">
        <v>0</v>
      </c>
      <c r="D152" s="501">
        <v>0</v>
      </c>
      <c r="E152" s="501">
        <v>1</v>
      </c>
      <c r="F152" s="501">
        <v>1</v>
      </c>
      <c r="G152" s="154">
        <f t="shared" si="10"/>
        <v>1</v>
      </c>
      <c r="H152" s="491">
        <f t="shared" si="10"/>
        <v>1</v>
      </c>
      <c r="I152" s="495">
        <f t="shared" si="11"/>
        <v>1</v>
      </c>
    </row>
    <row r="153" spans="1:9">
      <c r="A153" s="499" t="s">
        <v>2238</v>
      </c>
      <c r="B153" s="500" t="s">
        <v>2239</v>
      </c>
      <c r="C153" s="501">
        <v>1796</v>
      </c>
      <c r="D153" s="501">
        <v>1796</v>
      </c>
      <c r="E153" s="501">
        <v>563</v>
      </c>
      <c r="F153" s="501">
        <v>563</v>
      </c>
      <c r="G153" s="154">
        <f t="shared" si="10"/>
        <v>2359</v>
      </c>
      <c r="H153" s="491">
        <f t="shared" si="10"/>
        <v>2359</v>
      </c>
      <c r="I153" s="495">
        <f t="shared" si="11"/>
        <v>2359</v>
      </c>
    </row>
    <row r="154" spans="1:9">
      <c r="A154" s="499" t="s">
        <v>2240</v>
      </c>
      <c r="B154" s="500" t="s">
        <v>2241</v>
      </c>
      <c r="C154" s="501">
        <v>8</v>
      </c>
      <c r="D154" s="501">
        <v>8</v>
      </c>
      <c r="E154" s="501">
        <v>6</v>
      </c>
      <c r="F154" s="501">
        <v>6</v>
      </c>
      <c r="G154" s="154">
        <f t="shared" si="10"/>
        <v>14</v>
      </c>
      <c r="H154" s="491">
        <f t="shared" si="10"/>
        <v>14</v>
      </c>
      <c r="I154" s="495">
        <f t="shared" si="11"/>
        <v>14</v>
      </c>
    </row>
    <row r="155" spans="1:9">
      <c r="A155" s="499" t="s">
        <v>2242</v>
      </c>
      <c r="B155" s="500" t="s">
        <v>2243</v>
      </c>
      <c r="C155" s="501">
        <v>9463</v>
      </c>
      <c r="D155" s="501">
        <v>9463</v>
      </c>
      <c r="E155" s="501">
        <v>2453</v>
      </c>
      <c r="F155" s="501">
        <v>2453</v>
      </c>
      <c r="G155" s="154">
        <f t="shared" si="10"/>
        <v>11916</v>
      </c>
      <c r="H155" s="491">
        <f t="shared" si="10"/>
        <v>11916</v>
      </c>
      <c r="I155" s="495">
        <f t="shared" si="11"/>
        <v>11916</v>
      </c>
    </row>
    <row r="156" spans="1:9">
      <c r="A156" s="499" t="s">
        <v>2448</v>
      </c>
      <c r="B156" s="500" t="s">
        <v>2449</v>
      </c>
      <c r="C156" s="501">
        <v>0</v>
      </c>
      <c r="D156" s="501">
        <v>0</v>
      </c>
      <c r="E156" s="501">
        <v>1</v>
      </c>
      <c r="F156" s="501">
        <v>1</v>
      </c>
      <c r="G156" s="154">
        <f t="shared" si="10"/>
        <v>1</v>
      </c>
      <c r="H156" s="491">
        <f t="shared" si="10"/>
        <v>1</v>
      </c>
      <c r="I156" s="495">
        <f t="shared" si="11"/>
        <v>1</v>
      </c>
    </row>
    <row r="157" spans="1:9">
      <c r="A157" s="499" t="s">
        <v>2244</v>
      </c>
      <c r="B157" s="500" t="s">
        <v>2245</v>
      </c>
      <c r="C157" s="501">
        <v>2010</v>
      </c>
      <c r="D157" s="501">
        <v>2010</v>
      </c>
      <c r="E157" s="501">
        <v>544</v>
      </c>
      <c r="F157" s="501">
        <v>544</v>
      </c>
      <c r="G157" s="154">
        <f t="shared" si="10"/>
        <v>2554</v>
      </c>
      <c r="H157" s="491">
        <f t="shared" si="10"/>
        <v>2554</v>
      </c>
      <c r="I157" s="495">
        <f t="shared" si="11"/>
        <v>2554</v>
      </c>
    </row>
    <row r="158" spans="1:9">
      <c r="A158" s="499" t="s">
        <v>2246</v>
      </c>
      <c r="B158" s="500" t="s">
        <v>2247</v>
      </c>
      <c r="C158" s="501">
        <v>11</v>
      </c>
      <c r="D158" s="501">
        <v>11</v>
      </c>
      <c r="E158" s="501">
        <v>1</v>
      </c>
      <c r="F158" s="501">
        <v>1</v>
      </c>
      <c r="G158" s="154">
        <f t="shared" si="10"/>
        <v>12</v>
      </c>
      <c r="H158" s="491"/>
      <c r="I158" s="495">
        <f t="shared" si="11"/>
        <v>12</v>
      </c>
    </row>
    <row r="159" spans="1:9">
      <c r="A159" s="499" t="s">
        <v>2248</v>
      </c>
      <c r="B159" s="500" t="s">
        <v>2249</v>
      </c>
      <c r="C159" s="501">
        <v>3</v>
      </c>
      <c r="D159" s="501">
        <v>3</v>
      </c>
      <c r="E159" s="501">
        <v>0</v>
      </c>
      <c r="F159" s="501">
        <v>0</v>
      </c>
      <c r="G159" s="154">
        <f t="shared" si="10"/>
        <v>3</v>
      </c>
      <c r="H159" s="491">
        <f t="shared" si="10"/>
        <v>3</v>
      </c>
      <c r="I159" s="495">
        <f t="shared" si="11"/>
        <v>3</v>
      </c>
    </row>
    <row r="160" spans="1:9">
      <c r="A160" s="499" t="s">
        <v>2250</v>
      </c>
      <c r="B160" s="500" t="s">
        <v>2251</v>
      </c>
      <c r="C160" s="501">
        <v>76</v>
      </c>
      <c r="D160" s="501">
        <v>76</v>
      </c>
      <c r="E160" s="501">
        <v>60</v>
      </c>
      <c r="F160" s="501">
        <v>60</v>
      </c>
      <c r="G160" s="154">
        <f t="shared" si="10"/>
        <v>136</v>
      </c>
      <c r="H160" s="491">
        <f t="shared" si="10"/>
        <v>136</v>
      </c>
      <c r="I160" s="495">
        <f t="shared" si="11"/>
        <v>136</v>
      </c>
    </row>
    <row r="161" spans="1:9">
      <c r="A161" s="499" t="s">
        <v>2252</v>
      </c>
      <c r="B161" s="500" t="s">
        <v>2253</v>
      </c>
      <c r="C161" s="501">
        <v>19</v>
      </c>
      <c r="D161" s="501">
        <v>19</v>
      </c>
      <c r="E161" s="501">
        <v>28</v>
      </c>
      <c r="F161" s="501">
        <v>28</v>
      </c>
      <c r="G161" s="154">
        <f t="shared" si="10"/>
        <v>47</v>
      </c>
      <c r="H161" s="491">
        <f t="shared" si="10"/>
        <v>47</v>
      </c>
      <c r="I161" s="495">
        <f t="shared" si="11"/>
        <v>47</v>
      </c>
    </row>
    <row r="162" spans="1:9">
      <c r="A162" s="499" t="s">
        <v>2254</v>
      </c>
      <c r="B162" s="500" t="s">
        <v>2255</v>
      </c>
      <c r="C162" s="501">
        <v>514</v>
      </c>
      <c r="D162" s="501">
        <v>514</v>
      </c>
      <c r="E162" s="501">
        <v>175</v>
      </c>
      <c r="F162" s="501">
        <v>175</v>
      </c>
      <c r="G162" s="154">
        <f t="shared" si="10"/>
        <v>689</v>
      </c>
      <c r="H162" s="491">
        <f t="shared" si="10"/>
        <v>689</v>
      </c>
      <c r="I162" s="495">
        <f t="shared" si="11"/>
        <v>689</v>
      </c>
    </row>
    <row r="163" spans="1:9">
      <c r="A163" s="499" t="s">
        <v>2256</v>
      </c>
      <c r="B163" s="500" t="s">
        <v>2257</v>
      </c>
      <c r="C163" s="501">
        <v>3516</v>
      </c>
      <c r="D163" s="501">
        <v>3516</v>
      </c>
      <c r="E163" s="501">
        <v>948</v>
      </c>
      <c r="F163" s="501">
        <v>948</v>
      </c>
      <c r="G163" s="154">
        <f t="shared" si="10"/>
        <v>4464</v>
      </c>
      <c r="H163" s="491">
        <f t="shared" si="10"/>
        <v>4464</v>
      </c>
      <c r="I163" s="495">
        <f t="shared" si="11"/>
        <v>4464</v>
      </c>
    </row>
    <row r="164" spans="1:9">
      <c r="A164" s="499" t="s">
        <v>2258</v>
      </c>
      <c r="B164" s="500" t="s">
        <v>2259</v>
      </c>
      <c r="C164" s="501">
        <v>416</v>
      </c>
      <c r="D164" s="501">
        <v>416</v>
      </c>
      <c r="E164" s="501">
        <v>131</v>
      </c>
      <c r="F164" s="501">
        <v>131</v>
      </c>
      <c r="G164" s="154">
        <f t="shared" si="10"/>
        <v>547</v>
      </c>
      <c r="H164" s="491">
        <f t="shared" si="10"/>
        <v>547</v>
      </c>
      <c r="I164" s="495">
        <f t="shared" si="11"/>
        <v>547</v>
      </c>
    </row>
    <row r="165" spans="1:9">
      <c r="A165" s="499" t="s">
        <v>2450</v>
      </c>
      <c r="B165" s="500" t="s">
        <v>2451</v>
      </c>
      <c r="C165" s="501">
        <v>0</v>
      </c>
      <c r="D165" s="501">
        <v>0</v>
      </c>
      <c r="E165" s="501">
        <v>1</v>
      </c>
      <c r="F165" s="501">
        <v>1</v>
      </c>
      <c r="G165" s="154">
        <f t="shared" si="10"/>
        <v>1</v>
      </c>
      <c r="H165" s="491">
        <f t="shared" si="10"/>
        <v>1</v>
      </c>
      <c r="I165" s="495">
        <f t="shared" si="11"/>
        <v>1</v>
      </c>
    </row>
    <row r="166" spans="1:9">
      <c r="A166" s="499" t="s">
        <v>2267</v>
      </c>
      <c r="B166" s="500" t="s">
        <v>2268</v>
      </c>
      <c r="C166" s="501">
        <v>119</v>
      </c>
      <c r="D166" s="501">
        <v>119</v>
      </c>
      <c r="E166" s="501">
        <v>4</v>
      </c>
      <c r="F166" s="501">
        <v>4</v>
      </c>
      <c r="G166" s="154">
        <f t="shared" si="10"/>
        <v>123</v>
      </c>
      <c r="H166" s="491">
        <f t="shared" si="10"/>
        <v>123</v>
      </c>
      <c r="I166" s="495">
        <f t="shared" si="11"/>
        <v>123</v>
      </c>
    </row>
    <row r="167" spans="1:9">
      <c r="A167" s="499" t="s">
        <v>2269</v>
      </c>
      <c r="B167" s="500" t="s">
        <v>2270</v>
      </c>
      <c r="C167" s="501">
        <v>59</v>
      </c>
      <c r="D167" s="501">
        <v>59</v>
      </c>
      <c r="E167" s="501">
        <v>8</v>
      </c>
      <c r="F167" s="501">
        <v>8</v>
      </c>
      <c r="G167" s="154">
        <f t="shared" si="10"/>
        <v>67</v>
      </c>
      <c r="H167" s="491">
        <f t="shared" si="10"/>
        <v>67</v>
      </c>
      <c r="I167" s="495">
        <f t="shared" si="11"/>
        <v>67</v>
      </c>
    </row>
    <row r="168" spans="1:9">
      <c r="A168" s="499" t="s">
        <v>2271</v>
      </c>
      <c r="B168" s="500" t="s">
        <v>2272</v>
      </c>
      <c r="C168" s="501">
        <v>405</v>
      </c>
      <c r="D168" s="501">
        <v>405</v>
      </c>
      <c r="E168" s="501">
        <v>57</v>
      </c>
      <c r="F168" s="501">
        <v>57</v>
      </c>
      <c r="G168" s="154">
        <f t="shared" si="10"/>
        <v>462</v>
      </c>
      <c r="H168" s="491">
        <f t="shared" si="10"/>
        <v>462</v>
      </c>
      <c r="I168" s="495">
        <f t="shared" si="11"/>
        <v>462</v>
      </c>
    </row>
    <row r="169" spans="1:9">
      <c r="A169" s="499" t="s">
        <v>2273</v>
      </c>
      <c r="B169" s="500" t="s">
        <v>2274</v>
      </c>
      <c r="C169" s="501">
        <v>368</v>
      </c>
      <c r="D169" s="501">
        <v>368</v>
      </c>
      <c r="E169" s="501">
        <v>107</v>
      </c>
      <c r="F169" s="501">
        <v>107</v>
      </c>
      <c r="G169" s="154">
        <f t="shared" si="10"/>
        <v>475</v>
      </c>
      <c r="H169" s="491">
        <f t="shared" si="10"/>
        <v>475</v>
      </c>
      <c r="I169" s="495">
        <f t="shared" si="11"/>
        <v>475</v>
      </c>
    </row>
    <row r="170" spans="1:9">
      <c r="A170" s="499" t="s">
        <v>2275</v>
      </c>
      <c r="B170" s="500" t="s">
        <v>2276</v>
      </c>
      <c r="C170" s="501">
        <v>9</v>
      </c>
      <c r="D170" s="501">
        <v>9</v>
      </c>
      <c r="E170" s="501">
        <v>0</v>
      </c>
      <c r="F170" s="501">
        <v>0</v>
      </c>
      <c r="G170" s="154">
        <f t="shared" si="10"/>
        <v>9</v>
      </c>
      <c r="H170" s="491">
        <f t="shared" si="10"/>
        <v>9</v>
      </c>
      <c r="I170" s="495">
        <f t="shared" si="11"/>
        <v>9</v>
      </c>
    </row>
    <row r="171" spans="1:9">
      <c r="A171" s="499" t="s">
        <v>2277</v>
      </c>
      <c r="B171" s="500" t="s">
        <v>2452</v>
      </c>
      <c r="C171" s="501">
        <v>64</v>
      </c>
      <c r="D171" s="501">
        <v>64</v>
      </c>
      <c r="E171" s="501">
        <v>0</v>
      </c>
      <c r="F171" s="501">
        <v>0</v>
      </c>
      <c r="G171" s="154">
        <f t="shared" si="10"/>
        <v>64</v>
      </c>
      <c r="H171" s="491">
        <f t="shared" si="10"/>
        <v>64</v>
      </c>
      <c r="I171" s="495">
        <f t="shared" si="11"/>
        <v>64</v>
      </c>
    </row>
    <row r="172" spans="1:9">
      <c r="A172" s="499" t="s">
        <v>2278</v>
      </c>
      <c r="B172" s="500" t="s">
        <v>2279</v>
      </c>
      <c r="C172" s="501">
        <v>9</v>
      </c>
      <c r="D172" s="501">
        <v>9</v>
      </c>
      <c r="E172" s="501">
        <v>0</v>
      </c>
      <c r="F172" s="501">
        <v>0</v>
      </c>
      <c r="G172" s="154">
        <f t="shared" si="10"/>
        <v>9</v>
      </c>
      <c r="H172" s="491">
        <f t="shared" si="10"/>
        <v>9</v>
      </c>
      <c r="I172" s="495">
        <f t="shared" si="11"/>
        <v>9</v>
      </c>
    </row>
    <row r="173" spans="1:9">
      <c r="A173" s="499" t="s">
        <v>2280</v>
      </c>
      <c r="B173" s="500" t="s">
        <v>2281</v>
      </c>
      <c r="C173" s="501">
        <v>1693</v>
      </c>
      <c r="D173" s="501">
        <v>1693</v>
      </c>
      <c r="E173" s="501">
        <v>40</v>
      </c>
      <c r="F173" s="501">
        <v>40</v>
      </c>
      <c r="G173" s="154">
        <f t="shared" si="10"/>
        <v>1733</v>
      </c>
      <c r="H173" s="491"/>
      <c r="I173" s="495">
        <f t="shared" si="11"/>
        <v>1733</v>
      </c>
    </row>
    <row r="174" spans="1:9">
      <c r="A174" s="499" t="s">
        <v>2282</v>
      </c>
      <c r="B174" s="500" t="s">
        <v>2283</v>
      </c>
      <c r="C174" s="501">
        <v>4</v>
      </c>
      <c r="D174" s="501">
        <v>4</v>
      </c>
      <c r="E174" s="501">
        <v>0</v>
      </c>
      <c r="F174" s="501">
        <v>0</v>
      </c>
      <c r="G174" s="154">
        <f t="shared" si="10"/>
        <v>4</v>
      </c>
      <c r="H174" s="491">
        <f t="shared" si="10"/>
        <v>4</v>
      </c>
      <c r="I174" s="495">
        <f t="shared" si="11"/>
        <v>4</v>
      </c>
    </row>
    <row r="175" spans="1:9">
      <c r="A175" s="499" t="s">
        <v>2284</v>
      </c>
      <c r="B175" s="500" t="s">
        <v>2285</v>
      </c>
      <c r="C175" s="501">
        <v>252</v>
      </c>
      <c r="D175" s="501">
        <v>252</v>
      </c>
      <c r="E175" s="501">
        <v>61</v>
      </c>
      <c r="F175" s="501">
        <v>61</v>
      </c>
      <c r="G175" s="154">
        <f t="shared" si="10"/>
        <v>313</v>
      </c>
      <c r="H175" s="491">
        <f t="shared" si="10"/>
        <v>313</v>
      </c>
      <c r="I175" s="495">
        <f t="shared" si="11"/>
        <v>313</v>
      </c>
    </row>
    <row r="176" spans="1:9">
      <c r="A176" s="499" t="s">
        <v>2286</v>
      </c>
      <c r="B176" s="500" t="s">
        <v>2287</v>
      </c>
      <c r="C176" s="501">
        <v>1020</v>
      </c>
      <c r="D176" s="501">
        <v>1020</v>
      </c>
      <c r="E176" s="501">
        <v>54</v>
      </c>
      <c r="F176" s="501">
        <v>54</v>
      </c>
      <c r="G176" s="154">
        <f t="shared" si="10"/>
        <v>1074</v>
      </c>
      <c r="H176" s="491">
        <f t="shared" si="10"/>
        <v>1074</v>
      </c>
      <c r="I176" s="495">
        <f t="shared" si="11"/>
        <v>1074</v>
      </c>
    </row>
    <row r="177" spans="1:9">
      <c r="A177" s="502"/>
      <c r="B177" s="503"/>
      <c r="C177" s="504">
        <f>SUM(C119:C176)</f>
        <v>32079</v>
      </c>
      <c r="D177" s="504">
        <f>SUM(D119:D176)</f>
        <v>32079</v>
      </c>
      <c r="E177" s="504">
        <f>SUM(E119:E176)</f>
        <v>8128</v>
      </c>
      <c r="F177" s="504">
        <f>SUM(F119:F176)</f>
        <v>8128</v>
      </c>
      <c r="G177" s="154">
        <f t="shared" si="10"/>
        <v>40207</v>
      </c>
      <c r="H177" s="491">
        <f t="shared" si="10"/>
        <v>40207</v>
      </c>
      <c r="I177" s="495">
        <f t="shared" si="11"/>
        <v>40207</v>
      </c>
    </row>
    <row r="178" spans="1:9">
      <c r="A178" s="502"/>
      <c r="B178" s="503"/>
      <c r="C178" s="504"/>
      <c r="D178" s="504"/>
      <c r="E178" s="504"/>
      <c r="F178" s="504"/>
      <c r="G178" s="154"/>
      <c r="H178" s="491"/>
      <c r="I178" s="495"/>
    </row>
    <row r="179" spans="1:9">
      <c r="A179" s="502"/>
      <c r="B179" s="503"/>
      <c r="C179" s="504"/>
      <c r="D179" s="504"/>
      <c r="E179" s="504"/>
      <c r="F179" s="504"/>
      <c r="G179" s="154"/>
      <c r="H179" s="491"/>
      <c r="I179" s="495"/>
    </row>
    <row r="180" spans="1:9">
      <c r="A180" s="502"/>
      <c r="B180" s="503"/>
      <c r="C180" s="504"/>
      <c r="D180" s="504"/>
      <c r="E180" s="504"/>
      <c r="F180" s="504"/>
      <c r="G180" s="154"/>
      <c r="H180" s="491"/>
      <c r="I180" s="495"/>
    </row>
    <row r="181" spans="1:9">
      <c r="A181" s="502"/>
      <c r="B181" s="503"/>
      <c r="C181" s="504"/>
      <c r="D181" s="504"/>
      <c r="E181" s="504"/>
      <c r="F181" s="504"/>
      <c r="G181" s="154"/>
      <c r="H181" s="491"/>
      <c r="I181" s="495"/>
    </row>
    <row r="182" spans="1:9">
      <c r="A182" s="502"/>
      <c r="B182" s="503"/>
      <c r="C182" s="504"/>
      <c r="D182" s="504"/>
      <c r="E182" s="504"/>
      <c r="F182" s="504"/>
      <c r="G182" s="154"/>
      <c r="H182" s="491"/>
      <c r="I182" s="495"/>
    </row>
    <row r="183" spans="1:9">
      <c r="A183" s="478" t="s">
        <v>257</v>
      </c>
      <c r="B183" s="478"/>
      <c r="C183" s="479">
        <v>12613</v>
      </c>
      <c r="D183" s="479">
        <v>12613</v>
      </c>
      <c r="E183" s="297">
        <v>17051</v>
      </c>
      <c r="F183" s="297">
        <v>17051</v>
      </c>
      <c r="G183" s="297">
        <f t="shared" ref="G183:H197" si="12">C183+E183</f>
        <v>29664</v>
      </c>
      <c r="H183" s="492">
        <f t="shared" si="12"/>
        <v>29664</v>
      </c>
      <c r="I183" s="495">
        <f t="shared" si="11"/>
        <v>29664</v>
      </c>
    </row>
    <row r="184" spans="1:9">
      <c r="A184" s="478" t="s">
        <v>259</v>
      </c>
      <c r="B184" s="478"/>
      <c r="C184" s="479">
        <v>12613</v>
      </c>
      <c r="D184" s="479">
        <v>12613</v>
      </c>
      <c r="E184" s="297">
        <v>17051</v>
      </c>
      <c r="F184" s="297">
        <v>17051</v>
      </c>
      <c r="G184" s="297">
        <f t="shared" si="12"/>
        <v>29664</v>
      </c>
      <c r="H184" s="492">
        <f t="shared" si="12"/>
        <v>29664</v>
      </c>
      <c r="I184" s="495">
        <f t="shared" si="11"/>
        <v>29664</v>
      </c>
    </row>
    <row r="185" spans="1:9" s="484" customFormat="1" ht="12">
      <c r="A185" s="480" t="s">
        <v>2288</v>
      </c>
      <c r="B185" s="481" t="s">
        <v>2289</v>
      </c>
      <c r="C185" s="482">
        <v>3432</v>
      </c>
      <c r="D185" s="482">
        <v>3432</v>
      </c>
      <c r="E185" s="482">
        <v>7676</v>
      </c>
      <c r="F185" s="482">
        <v>7676</v>
      </c>
      <c r="G185" s="483">
        <f t="shared" si="12"/>
        <v>11108</v>
      </c>
      <c r="H185" s="493">
        <f t="shared" si="12"/>
        <v>11108</v>
      </c>
      <c r="I185" s="495">
        <f t="shared" si="11"/>
        <v>11108</v>
      </c>
    </row>
    <row r="186" spans="1:9" s="484" customFormat="1" ht="12">
      <c r="A186" s="480" t="s">
        <v>2290</v>
      </c>
      <c r="B186" s="481" t="s">
        <v>2291</v>
      </c>
      <c r="C186" s="482">
        <v>3223</v>
      </c>
      <c r="D186" s="482">
        <v>3223</v>
      </c>
      <c r="E186" s="482">
        <v>7943</v>
      </c>
      <c r="F186" s="482">
        <v>7943</v>
      </c>
      <c r="G186" s="483">
        <f t="shared" si="12"/>
        <v>11166</v>
      </c>
      <c r="H186" s="493">
        <f t="shared" si="12"/>
        <v>11166</v>
      </c>
      <c r="I186" s="495">
        <f t="shared" si="11"/>
        <v>11166</v>
      </c>
    </row>
    <row r="187" spans="1:9" s="484" customFormat="1" ht="12">
      <c r="A187" s="480" t="s">
        <v>262</v>
      </c>
      <c r="B187" s="481" t="s">
        <v>2292</v>
      </c>
      <c r="C187" s="482">
        <v>0</v>
      </c>
      <c r="D187" s="482">
        <v>0</v>
      </c>
      <c r="E187" s="482">
        <v>4</v>
      </c>
      <c r="F187" s="482">
        <v>4</v>
      </c>
      <c r="G187" s="483">
        <f t="shared" si="12"/>
        <v>4</v>
      </c>
      <c r="H187" s="493">
        <f t="shared" si="12"/>
        <v>4</v>
      </c>
      <c r="I187" s="495">
        <f t="shared" si="11"/>
        <v>4</v>
      </c>
    </row>
    <row r="188" spans="1:9" s="484" customFormat="1" ht="12">
      <c r="A188" s="480" t="s">
        <v>2417</v>
      </c>
      <c r="B188" s="481" t="s">
        <v>2418</v>
      </c>
      <c r="C188" s="482">
        <v>0</v>
      </c>
      <c r="D188" s="482">
        <v>0</v>
      </c>
      <c r="E188" s="482">
        <v>1</v>
      </c>
      <c r="F188" s="482">
        <v>1</v>
      </c>
      <c r="G188" s="485"/>
      <c r="H188" s="494"/>
      <c r="I188" s="495">
        <f t="shared" si="11"/>
        <v>1</v>
      </c>
    </row>
    <row r="189" spans="1:9" s="484" customFormat="1" ht="12">
      <c r="A189" s="480" t="s">
        <v>2293</v>
      </c>
      <c r="B189" s="481" t="s">
        <v>2294</v>
      </c>
      <c r="C189" s="482">
        <v>2</v>
      </c>
      <c r="D189" s="482">
        <v>2</v>
      </c>
      <c r="E189" s="482">
        <v>0</v>
      </c>
      <c r="F189" s="482">
        <v>0</v>
      </c>
      <c r="G189" s="485"/>
      <c r="H189" s="494"/>
      <c r="I189" s="495">
        <f t="shared" si="11"/>
        <v>2</v>
      </c>
    </row>
    <row r="190" spans="1:9" s="484" customFormat="1" ht="12">
      <c r="A190" s="480" t="s">
        <v>2295</v>
      </c>
      <c r="B190" s="481" t="s">
        <v>2296</v>
      </c>
      <c r="C190" s="482">
        <v>3</v>
      </c>
      <c r="D190" s="482">
        <v>3</v>
      </c>
      <c r="E190" s="482">
        <v>0</v>
      </c>
      <c r="F190" s="482">
        <v>0</v>
      </c>
      <c r="G190" s="483">
        <f t="shared" si="12"/>
        <v>3</v>
      </c>
      <c r="H190" s="493">
        <f t="shared" si="12"/>
        <v>3</v>
      </c>
      <c r="I190" s="495">
        <f t="shared" si="11"/>
        <v>3</v>
      </c>
    </row>
    <row r="191" spans="1:9" s="484" customFormat="1" ht="12">
      <c r="A191" s="480" t="s">
        <v>2297</v>
      </c>
      <c r="B191" s="481" t="s">
        <v>2298</v>
      </c>
      <c r="C191" s="482">
        <v>1</v>
      </c>
      <c r="D191" s="482">
        <v>1</v>
      </c>
      <c r="E191" s="482">
        <v>0</v>
      </c>
      <c r="F191" s="482">
        <v>0</v>
      </c>
      <c r="G191" s="483">
        <f t="shared" si="12"/>
        <v>1</v>
      </c>
      <c r="H191" s="493">
        <f t="shared" si="12"/>
        <v>1</v>
      </c>
      <c r="I191" s="495">
        <f t="shared" si="11"/>
        <v>1</v>
      </c>
    </row>
    <row r="192" spans="1:9" s="484" customFormat="1" ht="12">
      <c r="A192" s="480" t="s">
        <v>2419</v>
      </c>
      <c r="B192" s="481" t="s">
        <v>2420</v>
      </c>
      <c r="C192" s="482">
        <v>1</v>
      </c>
      <c r="D192" s="482">
        <v>1</v>
      </c>
      <c r="E192" s="482">
        <v>1</v>
      </c>
      <c r="F192" s="482">
        <v>1</v>
      </c>
      <c r="G192" s="483">
        <f t="shared" si="12"/>
        <v>2</v>
      </c>
      <c r="H192" s="493">
        <f t="shared" si="12"/>
        <v>2</v>
      </c>
      <c r="I192" s="495">
        <f t="shared" si="11"/>
        <v>2</v>
      </c>
    </row>
    <row r="193" spans="1:9" s="484" customFormat="1" ht="12">
      <c r="A193" s="480" t="s">
        <v>2299</v>
      </c>
      <c r="B193" s="481" t="s">
        <v>2300</v>
      </c>
      <c r="C193" s="482">
        <v>7</v>
      </c>
      <c r="D193" s="482">
        <v>7</v>
      </c>
      <c r="E193" s="482">
        <v>0</v>
      </c>
      <c r="F193" s="482">
        <v>0</v>
      </c>
      <c r="G193" s="483">
        <f t="shared" si="12"/>
        <v>7</v>
      </c>
      <c r="H193" s="493">
        <f t="shared" si="12"/>
        <v>7</v>
      </c>
      <c r="I193" s="495">
        <f t="shared" si="11"/>
        <v>7</v>
      </c>
    </row>
    <row r="194" spans="1:9" s="484" customFormat="1" ht="12">
      <c r="A194" s="480" t="s">
        <v>2301</v>
      </c>
      <c r="B194" s="481" t="s">
        <v>2302</v>
      </c>
      <c r="C194" s="482">
        <v>3</v>
      </c>
      <c r="D194" s="482">
        <v>3</v>
      </c>
      <c r="E194" s="482">
        <v>0</v>
      </c>
      <c r="F194" s="482">
        <v>0</v>
      </c>
      <c r="G194" s="483">
        <f t="shared" si="12"/>
        <v>3</v>
      </c>
      <c r="H194" s="493">
        <f t="shared" si="12"/>
        <v>3</v>
      </c>
      <c r="I194" s="495">
        <f t="shared" si="11"/>
        <v>3</v>
      </c>
    </row>
    <row r="195" spans="1:9" s="484" customFormat="1" ht="12">
      <c r="A195" s="480" t="s">
        <v>2421</v>
      </c>
      <c r="B195" s="481" t="s">
        <v>2422</v>
      </c>
      <c r="C195" s="482">
        <v>2</v>
      </c>
      <c r="D195" s="482">
        <v>2</v>
      </c>
      <c r="E195" s="482">
        <v>0</v>
      </c>
      <c r="F195" s="482">
        <v>0</v>
      </c>
      <c r="G195" s="483">
        <f t="shared" si="12"/>
        <v>2</v>
      </c>
      <c r="H195" s="493">
        <f t="shared" si="12"/>
        <v>2</v>
      </c>
      <c r="I195" s="495">
        <f t="shared" si="11"/>
        <v>2</v>
      </c>
    </row>
    <row r="196" spans="1:9" s="484" customFormat="1" ht="12">
      <c r="A196" s="480" t="s">
        <v>2423</v>
      </c>
      <c r="B196" s="481" t="s">
        <v>2424</v>
      </c>
      <c r="C196" s="482">
        <v>2</v>
      </c>
      <c r="D196" s="482">
        <v>2</v>
      </c>
      <c r="E196" s="482">
        <v>0</v>
      </c>
      <c r="F196" s="482">
        <v>0</v>
      </c>
      <c r="G196" s="483">
        <f t="shared" si="12"/>
        <v>2</v>
      </c>
      <c r="H196" s="493">
        <f t="shared" si="12"/>
        <v>2</v>
      </c>
      <c r="I196" s="495">
        <f t="shared" si="11"/>
        <v>2</v>
      </c>
    </row>
    <row r="197" spans="1:9" s="484" customFormat="1" ht="12">
      <c r="A197" s="480" t="s">
        <v>2303</v>
      </c>
      <c r="B197" s="481" t="s">
        <v>2304</v>
      </c>
      <c r="C197" s="482">
        <v>4</v>
      </c>
      <c r="D197" s="482">
        <v>4</v>
      </c>
      <c r="E197" s="482">
        <v>1</v>
      </c>
      <c r="F197" s="482">
        <v>1</v>
      </c>
      <c r="G197" s="483">
        <f t="shared" si="12"/>
        <v>5</v>
      </c>
      <c r="H197" s="493">
        <f t="shared" si="12"/>
        <v>5</v>
      </c>
      <c r="I197" s="495">
        <f t="shared" si="11"/>
        <v>5</v>
      </c>
    </row>
    <row r="198" spans="1:9" s="484" customFormat="1" ht="12">
      <c r="A198" s="480" t="s">
        <v>2425</v>
      </c>
      <c r="B198" s="481" t="s">
        <v>2426</v>
      </c>
      <c r="C198" s="482">
        <v>2</v>
      </c>
      <c r="D198" s="482">
        <v>2</v>
      </c>
      <c r="E198" s="482">
        <v>1</v>
      </c>
      <c r="F198" s="482">
        <v>1</v>
      </c>
      <c r="G198" s="483">
        <f t="shared" ref="G198:H263" si="13">C198+E198</f>
        <v>3</v>
      </c>
      <c r="H198" s="493">
        <f t="shared" si="13"/>
        <v>3</v>
      </c>
      <c r="I198" s="495">
        <f t="shared" si="11"/>
        <v>3</v>
      </c>
    </row>
    <row r="199" spans="1:9" s="484" customFormat="1" ht="12">
      <c r="A199" s="480" t="s">
        <v>2305</v>
      </c>
      <c r="B199" s="481" t="s">
        <v>2306</v>
      </c>
      <c r="C199" s="482">
        <v>0</v>
      </c>
      <c r="D199" s="482">
        <v>0</v>
      </c>
      <c r="E199" s="482">
        <v>5</v>
      </c>
      <c r="F199" s="482">
        <v>5</v>
      </c>
      <c r="G199" s="483">
        <f t="shared" si="13"/>
        <v>5</v>
      </c>
      <c r="H199" s="493">
        <f t="shared" si="13"/>
        <v>5</v>
      </c>
      <c r="I199" s="495">
        <f t="shared" si="11"/>
        <v>5</v>
      </c>
    </row>
    <row r="200" spans="1:9" s="484" customFormat="1" ht="12">
      <c r="A200" s="480" t="s">
        <v>2307</v>
      </c>
      <c r="B200" s="481" t="s">
        <v>2308</v>
      </c>
      <c r="C200" s="482">
        <v>2</v>
      </c>
      <c r="D200" s="482">
        <v>2</v>
      </c>
      <c r="E200" s="482">
        <v>3</v>
      </c>
      <c r="F200" s="482">
        <v>3</v>
      </c>
      <c r="G200" s="483">
        <f t="shared" si="13"/>
        <v>5</v>
      </c>
      <c r="H200" s="493">
        <f t="shared" si="13"/>
        <v>5</v>
      </c>
      <c r="I200" s="495">
        <f t="shared" si="11"/>
        <v>5</v>
      </c>
    </row>
    <row r="201" spans="1:9" s="484" customFormat="1" ht="12">
      <c r="A201" s="480" t="s">
        <v>2309</v>
      </c>
      <c r="B201" s="481" t="s">
        <v>2310</v>
      </c>
      <c r="C201" s="482">
        <v>3</v>
      </c>
      <c r="D201" s="482">
        <v>3</v>
      </c>
      <c r="E201" s="482">
        <v>60</v>
      </c>
      <c r="F201" s="482">
        <v>60</v>
      </c>
      <c r="G201" s="483">
        <f t="shared" si="13"/>
        <v>63</v>
      </c>
      <c r="H201" s="493">
        <f t="shared" si="13"/>
        <v>63</v>
      </c>
      <c r="I201" s="495">
        <f t="shared" si="11"/>
        <v>63</v>
      </c>
    </row>
    <row r="202" spans="1:9" s="484" customFormat="1" ht="12">
      <c r="A202" s="480" t="s">
        <v>2311</v>
      </c>
      <c r="B202" s="481" t="s">
        <v>2312</v>
      </c>
      <c r="C202" s="482">
        <v>6</v>
      </c>
      <c r="D202" s="482">
        <v>6</v>
      </c>
      <c r="E202" s="482">
        <v>2</v>
      </c>
      <c r="F202" s="482">
        <v>2</v>
      </c>
      <c r="G202" s="483">
        <f t="shared" si="13"/>
        <v>8</v>
      </c>
      <c r="H202" s="493">
        <f t="shared" si="13"/>
        <v>8</v>
      </c>
      <c r="I202" s="495">
        <f t="shared" si="11"/>
        <v>8</v>
      </c>
    </row>
    <row r="203" spans="1:9" s="484" customFormat="1" ht="12">
      <c r="A203" s="480" t="s">
        <v>260</v>
      </c>
      <c r="B203" s="481" t="s">
        <v>2313</v>
      </c>
      <c r="C203" s="482">
        <v>45</v>
      </c>
      <c r="D203" s="482">
        <v>45</v>
      </c>
      <c r="E203" s="482">
        <v>34</v>
      </c>
      <c r="F203" s="482">
        <v>34</v>
      </c>
      <c r="G203" s="483">
        <f t="shared" si="13"/>
        <v>79</v>
      </c>
      <c r="H203" s="493">
        <f t="shared" si="13"/>
        <v>79</v>
      </c>
      <c r="I203" s="495">
        <f t="shared" si="11"/>
        <v>79</v>
      </c>
    </row>
    <row r="204" spans="1:9" s="484" customFormat="1" ht="12">
      <c r="A204" s="480" t="s">
        <v>261</v>
      </c>
      <c r="B204" s="481" t="s">
        <v>2314</v>
      </c>
      <c r="C204" s="482">
        <v>0</v>
      </c>
      <c r="D204" s="482">
        <v>0</v>
      </c>
      <c r="E204" s="482">
        <v>1</v>
      </c>
      <c r="F204" s="482">
        <v>1</v>
      </c>
      <c r="G204" s="483">
        <f t="shared" si="13"/>
        <v>1</v>
      </c>
      <c r="H204" s="493">
        <f t="shared" si="13"/>
        <v>1</v>
      </c>
      <c r="I204" s="495">
        <f t="shared" si="11"/>
        <v>1</v>
      </c>
    </row>
    <row r="205" spans="1:9" s="484" customFormat="1" ht="12">
      <c r="A205" s="480" t="s">
        <v>2315</v>
      </c>
      <c r="B205" s="481" t="s">
        <v>2316</v>
      </c>
      <c r="C205" s="482">
        <v>0</v>
      </c>
      <c r="D205" s="482">
        <v>0</v>
      </c>
      <c r="E205" s="482">
        <v>2</v>
      </c>
      <c r="F205" s="482">
        <v>2</v>
      </c>
      <c r="G205" s="483">
        <f t="shared" si="13"/>
        <v>2</v>
      </c>
      <c r="H205" s="493">
        <f t="shared" si="13"/>
        <v>2</v>
      </c>
      <c r="I205" s="495">
        <f t="shared" si="11"/>
        <v>2</v>
      </c>
    </row>
    <row r="206" spans="1:9" s="484" customFormat="1" ht="12">
      <c r="A206" s="480" t="s">
        <v>2317</v>
      </c>
      <c r="B206" s="481" t="s">
        <v>2318</v>
      </c>
      <c r="C206" s="482">
        <v>2</v>
      </c>
      <c r="D206" s="482">
        <v>2</v>
      </c>
      <c r="E206" s="482">
        <v>8</v>
      </c>
      <c r="F206" s="482">
        <v>8</v>
      </c>
      <c r="G206" s="483">
        <f t="shared" si="13"/>
        <v>10</v>
      </c>
      <c r="H206" s="493">
        <f t="shared" si="13"/>
        <v>10</v>
      </c>
      <c r="I206" s="495">
        <f t="shared" si="11"/>
        <v>10</v>
      </c>
    </row>
    <row r="207" spans="1:9" s="484" customFormat="1" ht="12">
      <c r="A207" s="480" t="s">
        <v>2319</v>
      </c>
      <c r="B207" s="481" t="s">
        <v>2320</v>
      </c>
      <c r="C207" s="482">
        <v>1</v>
      </c>
      <c r="D207" s="482">
        <v>1</v>
      </c>
      <c r="E207" s="482">
        <v>27</v>
      </c>
      <c r="F207" s="482">
        <v>27</v>
      </c>
      <c r="G207" s="483">
        <f t="shared" si="13"/>
        <v>28</v>
      </c>
      <c r="H207" s="493">
        <f t="shared" si="13"/>
        <v>28</v>
      </c>
      <c r="I207" s="495">
        <f t="shared" si="11"/>
        <v>28</v>
      </c>
    </row>
    <row r="208" spans="1:9" s="484" customFormat="1" ht="12">
      <c r="A208" s="480" t="s">
        <v>2427</v>
      </c>
      <c r="B208" s="481" t="s">
        <v>2428</v>
      </c>
      <c r="C208" s="482">
        <v>0</v>
      </c>
      <c r="D208" s="482">
        <v>0</v>
      </c>
      <c r="E208" s="482">
        <v>1</v>
      </c>
      <c r="F208" s="482">
        <v>1</v>
      </c>
      <c r="G208" s="483">
        <f t="shared" si="13"/>
        <v>1</v>
      </c>
      <c r="H208" s="493">
        <f t="shared" si="13"/>
        <v>1</v>
      </c>
      <c r="I208" s="495">
        <f t="shared" si="11"/>
        <v>1</v>
      </c>
    </row>
    <row r="209" spans="1:9" s="484" customFormat="1" ht="12">
      <c r="A209" s="480" t="s">
        <v>2429</v>
      </c>
      <c r="B209" s="481" t="s">
        <v>2430</v>
      </c>
      <c r="C209" s="482">
        <v>0</v>
      </c>
      <c r="D209" s="482">
        <v>0</v>
      </c>
      <c r="E209" s="482">
        <v>1</v>
      </c>
      <c r="F209" s="482">
        <v>1</v>
      </c>
      <c r="G209" s="483">
        <f t="shared" si="13"/>
        <v>1</v>
      </c>
      <c r="H209" s="493">
        <f t="shared" si="13"/>
        <v>1</v>
      </c>
      <c r="I209" s="495">
        <f t="shared" si="11"/>
        <v>1</v>
      </c>
    </row>
    <row r="210" spans="1:9" s="484" customFormat="1" ht="12">
      <c r="A210" s="480" t="s">
        <v>264</v>
      </c>
      <c r="B210" s="481" t="s">
        <v>2321</v>
      </c>
      <c r="C210" s="482">
        <v>291</v>
      </c>
      <c r="D210" s="482">
        <v>291</v>
      </c>
      <c r="E210" s="482">
        <v>11</v>
      </c>
      <c r="F210" s="482">
        <v>11</v>
      </c>
      <c r="G210" s="483">
        <f t="shared" si="13"/>
        <v>302</v>
      </c>
      <c r="H210" s="493">
        <f t="shared" si="13"/>
        <v>302</v>
      </c>
      <c r="I210" s="495">
        <f t="shared" si="11"/>
        <v>302</v>
      </c>
    </row>
    <row r="211" spans="1:9" s="484" customFormat="1" ht="12">
      <c r="A211" s="480" t="s">
        <v>263</v>
      </c>
      <c r="B211" s="481" t="s">
        <v>2322</v>
      </c>
      <c r="C211" s="482">
        <v>19</v>
      </c>
      <c r="D211" s="482">
        <v>19</v>
      </c>
      <c r="E211" s="482">
        <v>2</v>
      </c>
      <c r="F211" s="482">
        <v>2</v>
      </c>
      <c r="G211" s="483">
        <f t="shared" si="13"/>
        <v>21</v>
      </c>
      <c r="H211" s="493">
        <f t="shared" si="13"/>
        <v>21</v>
      </c>
      <c r="I211" s="495">
        <f t="shared" si="11"/>
        <v>21</v>
      </c>
    </row>
    <row r="212" spans="1:9" s="484" customFormat="1" ht="12">
      <c r="A212" s="480" t="s">
        <v>2323</v>
      </c>
      <c r="B212" s="481" t="s">
        <v>2324</v>
      </c>
      <c r="C212" s="482">
        <v>0</v>
      </c>
      <c r="D212" s="482">
        <v>0</v>
      </c>
      <c r="E212" s="482">
        <v>2</v>
      </c>
      <c r="F212" s="482">
        <v>2</v>
      </c>
      <c r="G212" s="483">
        <f t="shared" si="13"/>
        <v>2</v>
      </c>
      <c r="H212" s="493">
        <f t="shared" si="13"/>
        <v>2</v>
      </c>
      <c r="I212" s="495">
        <f t="shared" si="11"/>
        <v>2</v>
      </c>
    </row>
    <row r="213" spans="1:9" s="484" customFormat="1" ht="12">
      <c r="A213" s="480" t="s">
        <v>2325</v>
      </c>
      <c r="B213" s="481" t="s">
        <v>2326</v>
      </c>
      <c r="C213" s="482">
        <v>0</v>
      </c>
      <c r="D213" s="482">
        <v>0</v>
      </c>
      <c r="E213" s="482">
        <v>1</v>
      </c>
      <c r="F213" s="482">
        <v>1</v>
      </c>
      <c r="G213" s="483">
        <f t="shared" si="13"/>
        <v>1</v>
      </c>
      <c r="H213" s="493">
        <f t="shared" si="13"/>
        <v>1</v>
      </c>
      <c r="I213" s="495">
        <f t="shared" si="11"/>
        <v>1</v>
      </c>
    </row>
    <row r="214" spans="1:9" s="484" customFormat="1" ht="12">
      <c r="A214" s="480" t="s">
        <v>2327</v>
      </c>
      <c r="B214" s="481" t="s">
        <v>2328</v>
      </c>
      <c r="C214" s="482">
        <v>1</v>
      </c>
      <c r="D214" s="482">
        <v>1</v>
      </c>
      <c r="E214" s="482">
        <v>13</v>
      </c>
      <c r="F214" s="482">
        <v>13</v>
      </c>
      <c r="G214" s="483">
        <f t="shared" si="13"/>
        <v>14</v>
      </c>
      <c r="H214" s="493">
        <f t="shared" si="13"/>
        <v>14</v>
      </c>
      <c r="I214" s="495">
        <f t="shared" si="11"/>
        <v>14</v>
      </c>
    </row>
    <row r="215" spans="1:9" s="484" customFormat="1" ht="12">
      <c r="A215" s="480" t="s">
        <v>2329</v>
      </c>
      <c r="B215" s="481" t="s">
        <v>2330</v>
      </c>
      <c r="C215" s="482">
        <v>4</v>
      </c>
      <c r="D215" s="482">
        <v>4</v>
      </c>
      <c r="E215" s="482">
        <v>42</v>
      </c>
      <c r="F215" s="482">
        <v>42</v>
      </c>
      <c r="G215" s="483">
        <f t="shared" si="13"/>
        <v>46</v>
      </c>
      <c r="H215" s="493">
        <f t="shared" si="13"/>
        <v>46</v>
      </c>
      <c r="I215" s="495">
        <f t="shared" ref="I215:I266" si="14">D215+F215</f>
        <v>46</v>
      </c>
    </row>
    <row r="216" spans="1:9" s="484" customFormat="1" ht="12">
      <c r="A216" s="480" t="s">
        <v>2331</v>
      </c>
      <c r="B216" s="481" t="s">
        <v>2332</v>
      </c>
      <c r="C216" s="482">
        <v>5</v>
      </c>
      <c r="D216" s="482">
        <v>5</v>
      </c>
      <c r="E216" s="482">
        <v>13</v>
      </c>
      <c r="F216" s="482">
        <v>13</v>
      </c>
      <c r="G216" s="483">
        <f t="shared" si="13"/>
        <v>18</v>
      </c>
      <c r="H216" s="493">
        <f t="shared" si="13"/>
        <v>18</v>
      </c>
      <c r="I216" s="495">
        <f t="shared" si="14"/>
        <v>18</v>
      </c>
    </row>
    <row r="217" spans="1:9" s="484" customFormat="1" ht="12">
      <c r="A217" s="480" t="s">
        <v>2333</v>
      </c>
      <c r="B217" s="481" t="s">
        <v>2334</v>
      </c>
      <c r="C217" s="482">
        <v>1</v>
      </c>
      <c r="D217" s="482">
        <v>1</v>
      </c>
      <c r="E217" s="482">
        <v>14</v>
      </c>
      <c r="F217" s="482">
        <v>14</v>
      </c>
      <c r="G217" s="483">
        <f t="shared" si="13"/>
        <v>15</v>
      </c>
      <c r="H217" s="493">
        <f t="shared" si="13"/>
        <v>15</v>
      </c>
      <c r="I217" s="495">
        <f t="shared" si="14"/>
        <v>15</v>
      </c>
    </row>
    <row r="218" spans="1:9" s="484" customFormat="1" ht="12">
      <c r="A218" s="480" t="s">
        <v>2431</v>
      </c>
      <c r="B218" s="481" t="s">
        <v>2432</v>
      </c>
      <c r="C218" s="482">
        <v>0</v>
      </c>
      <c r="D218" s="482">
        <v>0</v>
      </c>
      <c r="E218" s="482">
        <v>1</v>
      </c>
      <c r="F218" s="482">
        <v>1</v>
      </c>
      <c r="G218" s="483">
        <f t="shared" si="13"/>
        <v>1</v>
      </c>
      <c r="H218" s="493">
        <f t="shared" si="13"/>
        <v>1</v>
      </c>
      <c r="I218" s="495">
        <f t="shared" si="14"/>
        <v>1</v>
      </c>
    </row>
    <row r="219" spans="1:9" s="484" customFormat="1" ht="12">
      <c r="A219" s="480" t="s">
        <v>2335</v>
      </c>
      <c r="B219" s="481" t="s">
        <v>2336</v>
      </c>
      <c r="C219" s="482">
        <v>0</v>
      </c>
      <c r="D219" s="482">
        <v>0</v>
      </c>
      <c r="E219" s="482">
        <v>3</v>
      </c>
      <c r="F219" s="482">
        <v>3</v>
      </c>
      <c r="G219" s="483">
        <f t="shared" si="13"/>
        <v>3</v>
      </c>
      <c r="H219" s="493">
        <f t="shared" si="13"/>
        <v>3</v>
      </c>
      <c r="I219" s="495">
        <f t="shared" si="14"/>
        <v>3</v>
      </c>
    </row>
    <row r="220" spans="1:9" s="484" customFormat="1" ht="12">
      <c r="A220" s="480" t="s">
        <v>2337</v>
      </c>
      <c r="B220" s="481" t="s">
        <v>2338</v>
      </c>
      <c r="C220" s="482">
        <v>0</v>
      </c>
      <c r="D220" s="482">
        <v>0</v>
      </c>
      <c r="E220" s="482">
        <v>2</v>
      </c>
      <c r="F220" s="482">
        <v>2</v>
      </c>
      <c r="G220" s="483">
        <f t="shared" si="13"/>
        <v>2</v>
      </c>
      <c r="H220" s="493">
        <f t="shared" si="13"/>
        <v>2</v>
      </c>
      <c r="I220" s="495">
        <f t="shared" si="14"/>
        <v>2</v>
      </c>
    </row>
    <row r="221" spans="1:9" s="484" customFormat="1" ht="12">
      <c r="A221" s="480" t="s">
        <v>2339</v>
      </c>
      <c r="B221" s="481" t="s">
        <v>2340</v>
      </c>
      <c r="C221" s="482">
        <v>15</v>
      </c>
      <c r="D221" s="482">
        <v>15</v>
      </c>
      <c r="E221" s="482">
        <v>195</v>
      </c>
      <c r="F221" s="482">
        <v>195</v>
      </c>
      <c r="G221" s="483">
        <f t="shared" si="13"/>
        <v>210</v>
      </c>
      <c r="H221" s="493">
        <f t="shared" si="13"/>
        <v>210</v>
      </c>
      <c r="I221" s="495">
        <f t="shared" si="14"/>
        <v>210</v>
      </c>
    </row>
    <row r="222" spans="1:9" s="484" customFormat="1" ht="12">
      <c r="A222" s="480" t="s">
        <v>2341</v>
      </c>
      <c r="B222" s="481" t="s">
        <v>2342</v>
      </c>
      <c r="C222" s="482">
        <v>4</v>
      </c>
      <c r="D222" s="482">
        <v>4</v>
      </c>
      <c r="E222" s="482">
        <v>65</v>
      </c>
      <c r="F222" s="482">
        <v>65</v>
      </c>
      <c r="G222" s="483">
        <f t="shared" si="13"/>
        <v>69</v>
      </c>
      <c r="H222" s="493">
        <f t="shared" si="13"/>
        <v>69</v>
      </c>
      <c r="I222" s="495">
        <f t="shared" si="14"/>
        <v>69</v>
      </c>
    </row>
    <row r="223" spans="1:9" s="484" customFormat="1" ht="12">
      <c r="A223" s="480" t="s">
        <v>2343</v>
      </c>
      <c r="B223" s="481" t="s">
        <v>2344</v>
      </c>
      <c r="C223" s="482">
        <v>1</v>
      </c>
      <c r="D223" s="482">
        <v>1</v>
      </c>
      <c r="E223" s="482">
        <v>22</v>
      </c>
      <c r="F223" s="482">
        <v>22</v>
      </c>
      <c r="G223" s="483">
        <f t="shared" si="13"/>
        <v>23</v>
      </c>
      <c r="H223" s="493">
        <f t="shared" si="13"/>
        <v>23</v>
      </c>
      <c r="I223" s="495">
        <f t="shared" si="14"/>
        <v>23</v>
      </c>
    </row>
    <row r="224" spans="1:9" s="484" customFormat="1" ht="12">
      <c r="A224" s="480" t="s">
        <v>2345</v>
      </c>
      <c r="B224" s="481" t="s">
        <v>2346</v>
      </c>
      <c r="C224" s="482">
        <v>0</v>
      </c>
      <c r="D224" s="482">
        <v>0</v>
      </c>
      <c r="E224" s="482">
        <v>3</v>
      </c>
      <c r="F224" s="482">
        <v>3</v>
      </c>
      <c r="G224" s="483">
        <f t="shared" si="13"/>
        <v>3</v>
      </c>
      <c r="H224" s="493">
        <f t="shared" si="13"/>
        <v>3</v>
      </c>
      <c r="I224" s="495">
        <f t="shared" si="14"/>
        <v>3</v>
      </c>
    </row>
    <row r="225" spans="1:9" s="484" customFormat="1" ht="12">
      <c r="A225" s="480" t="s">
        <v>2347</v>
      </c>
      <c r="B225" s="481" t="s">
        <v>2348</v>
      </c>
      <c r="C225" s="482">
        <v>1</v>
      </c>
      <c r="D225" s="482">
        <v>1</v>
      </c>
      <c r="E225" s="482">
        <v>1</v>
      </c>
      <c r="F225" s="482">
        <v>1</v>
      </c>
      <c r="G225" s="483">
        <f t="shared" si="13"/>
        <v>2</v>
      </c>
      <c r="H225" s="493">
        <f t="shared" si="13"/>
        <v>2</v>
      </c>
      <c r="I225" s="495">
        <f t="shared" si="14"/>
        <v>2</v>
      </c>
    </row>
    <row r="226" spans="1:9" s="484" customFormat="1" ht="12">
      <c r="A226" s="480" t="s">
        <v>2349</v>
      </c>
      <c r="B226" s="481" t="s">
        <v>2350</v>
      </c>
      <c r="C226" s="482">
        <v>257</v>
      </c>
      <c r="D226" s="482">
        <v>257</v>
      </c>
      <c r="E226" s="482">
        <v>28</v>
      </c>
      <c r="F226" s="482">
        <v>28</v>
      </c>
      <c r="G226" s="483">
        <f t="shared" si="13"/>
        <v>285</v>
      </c>
      <c r="H226" s="493">
        <f t="shared" si="13"/>
        <v>285</v>
      </c>
      <c r="I226" s="495">
        <f t="shared" si="14"/>
        <v>285</v>
      </c>
    </row>
    <row r="227" spans="1:9" s="484" customFormat="1" ht="12">
      <c r="A227" s="480" t="s">
        <v>2433</v>
      </c>
      <c r="B227" s="481" t="s">
        <v>2434</v>
      </c>
      <c r="C227" s="482">
        <v>1</v>
      </c>
      <c r="D227" s="482">
        <v>1</v>
      </c>
      <c r="E227" s="482">
        <v>0</v>
      </c>
      <c r="F227" s="482">
        <v>0</v>
      </c>
      <c r="G227" s="483">
        <f t="shared" si="13"/>
        <v>1</v>
      </c>
      <c r="H227" s="493">
        <f t="shared" si="13"/>
        <v>1</v>
      </c>
      <c r="I227" s="495">
        <f t="shared" si="14"/>
        <v>1</v>
      </c>
    </row>
    <row r="228" spans="1:9" s="484" customFormat="1" ht="12">
      <c r="A228" s="480" t="s">
        <v>2351</v>
      </c>
      <c r="B228" s="481" t="s">
        <v>2352</v>
      </c>
      <c r="C228" s="482">
        <v>33</v>
      </c>
      <c r="D228" s="482">
        <v>33</v>
      </c>
      <c r="E228" s="482">
        <v>62</v>
      </c>
      <c r="F228" s="482">
        <v>62</v>
      </c>
      <c r="G228" s="483">
        <f t="shared" si="13"/>
        <v>95</v>
      </c>
      <c r="H228" s="493">
        <f t="shared" si="13"/>
        <v>95</v>
      </c>
      <c r="I228" s="495">
        <f t="shared" si="14"/>
        <v>95</v>
      </c>
    </row>
    <row r="229" spans="1:9" s="484" customFormat="1" ht="12">
      <c r="A229" s="480" t="s">
        <v>2435</v>
      </c>
      <c r="B229" s="481" t="s">
        <v>2436</v>
      </c>
      <c r="C229" s="482">
        <v>0</v>
      </c>
      <c r="D229" s="482">
        <v>0</v>
      </c>
      <c r="E229" s="482">
        <v>3</v>
      </c>
      <c r="F229" s="482">
        <v>3</v>
      </c>
      <c r="G229" s="483">
        <f t="shared" si="13"/>
        <v>3</v>
      </c>
      <c r="H229" s="493">
        <f t="shared" si="13"/>
        <v>3</v>
      </c>
      <c r="I229" s="495">
        <f t="shared" si="14"/>
        <v>3</v>
      </c>
    </row>
    <row r="230" spans="1:9" s="484" customFormat="1" ht="12">
      <c r="A230" s="480" t="s">
        <v>2353</v>
      </c>
      <c r="B230" s="481" t="s">
        <v>2354</v>
      </c>
      <c r="C230" s="482">
        <v>1</v>
      </c>
      <c r="D230" s="482">
        <v>1</v>
      </c>
      <c r="E230" s="482">
        <v>0</v>
      </c>
      <c r="F230" s="482">
        <v>0</v>
      </c>
      <c r="G230" s="483">
        <f t="shared" si="13"/>
        <v>1</v>
      </c>
      <c r="H230" s="493">
        <f t="shared" si="13"/>
        <v>1</v>
      </c>
      <c r="I230" s="495">
        <f t="shared" si="14"/>
        <v>1</v>
      </c>
    </row>
    <row r="231" spans="1:9" s="484" customFormat="1" ht="12">
      <c r="A231" s="480" t="s">
        <v>2437</v>
      </c>
      <c r="B231" s="481" t="s">
        <v>2438</v>
      </c>
      <c r="C231" s="482">
        <v>1</v>
      </c>
      <c r="D231" s="482">
        <v>1</v>
      </c>
      <c r="E231" s="482">
        <v>0</v>
      </c>
      <c r="F231" s="482">
        <v>0</v>
      </c>
      <c r="G231" s="483">
        <f t="shared" si="13"/>
        <v>1</v>
      </c>
      <c r="H231" s="493">
        <f t="shared" si="13"/>
        <v>1</v>
      </c>
      <c r="I231" s="495">
        <f t="shared" si="14"/>
        <v>1</v>
      </c>
    </row>
    <row r="232" spans="1:9" s="484" customFormat="1" ht="12">
      <c r="A232" s="480" t="s">
        <v>2439</v>
      </c>
      <c r="B232" s="481" t="s">
        <v>2440</v>
      </c>
      <c r="C232" s="482">
        <v>0</v>
      </c>
      <c r="D232" s="482">
        <v>0</v>
      </c>
      <c r="E232" s="482">
        <v>1</v>
      </c>
      <c r="F232" s="482">
        <v>1</v>
      </c>
      <c r="G232" s="483">
        <f t="shared" si="13"/>
        <v>1</v>
      </c>
      <c r="H232" s="493">
        <f t="shared" si="13"/>
        <v>1</v>
      </c>
      <c r="I232" s="495">
        <f t="shared" si="14"/>
        <v>1</v>
      </c>
    </row>
    <row r="233" spans="1:9" s="484" customFormat="1" ht="12">
      <c r="A233" s="480" t="s">
        <v>2355</v>
      </c>
      <c r="B233" s="481" t="s">
        <v>2356</v>
      </c>
      <c r="C233" s="482">
        <v>0</v>
      </c>
      <c r="D233" s="482">
        <v>0</v>
      </c>
      <c r="E233" s="482">
        <v>4</v>
      </c>
      <c r="F233" s="482">
        <v>4</v>
      </c>
      <c r="G233" s="483">
        <f t="shared" si="13"/>
        <v>4</v>
      </c>
      <c r="H233" s="493">
        <f t="shared" si="13"/>
        <v>4</v>
      </c>
      <c r="I233" s="495">
        <f t="shared" si="14"/>
        <v>4</v>
      </c>
    </row>
    <row r="234" spans="1:9" s="484" customFormat="1" ht="12">
      <c r="A234" s="480" t="s">
        <v>2357</v>
      </c>
      <c r="B234" s="481" t="s">
        <v>2358</v>
      </c>
      <c r="C234" s="482">
        <v>0</v>
      </c>
      <c r="D234" s="482">
        <v>0</v>
      </c>
      <c r="E234" s="482">
        <v>24</v>
      </c>
      <c r="F234" s="482">
        <v>24</v>
      </c>
      <c r="G234" s="483">
        <f t="shared" si="13"/>
        <v>24</v>
      </c>
      <c r="H234" s="493">
        <f t="shared" si="13"/>
        <v>24</v>
      </c>
      <c r="I234" s="495">
        <f t="shared" si="14"/>
        <v>24</v>
      </c>
    </row>
    <row r="235" spans="1:9" s="484" customFormat="1" ht="12">
      <c r="A235" s="480" t="s">
        <v>2359</v>
      </c>
      <c r="B235" s="481" t="s">
        <v>2360</v>
      </c>
      <c r="C235" s="482">
        <v>4</v>
      </c>
      <c r="D235" s="482">
        <v>4</v>
      </c>
      <c r="E235" s="482">
        <v>25</v>
      </c>
      <c r="F235" s="482">
        <v>25</v>
      </c>
      <c r="G235" s="483">
        <f t="shared" si="13"/>
        <v>29</v>
      </c>
      <c r="H235" s="493">
        <f t="shared" si="13"/>
        <v>29</v>
      </c>
      <c r="I235" s="495">
        <f t="shared" si="14"/>
        <v>29</v>
      </c>
    </row>
    <row r="236" spans="1:9" s="484" customFormat="1" ht="12">
      <c r="A236" s="480" t="s">
        <v>2361</v>
      </c>
      <c r="B236" s="481" t="s">
        <v>2362</v>
      </c>
      <c r="C236" s="482">
        <v>3</v>
      </c>
      <c r="D236" s="482">
        <v>3</v>
      </c>
      <c r="E236" s="482">
        <v>12</v>
      </c>
      <c r="F236" s="482">
        <v>12</v>
      </c>
      <c r="G236" s="483">
        <f t="shared" si="13"/>
        <v>15</v>
      </c>
      <c r="H236" s="493">
        <f t="shared" si="13"/>
        <v>15</v>
      </c>
      <c r="I236" s="495">
        <f t="shared" si="14"/>
        <v>15</v>
      </c>
    </row>
    <row r="237" spans="1:9" s="484" customFormat="1" ht="12">
      <c r="A237" s="480" t="s">
        <v>2363</v>
      </c>
      <c r="B237" s="481" t="s">
        <v>2364</v>
      </c>
      <c r="C237" s="482">
        <v>0</v>
      </c>
      <c r="D237" s="482">
        <v>0</v>
      </c>
      <c r="E237" s="482">
        <v>3</v>
      </c>
      <c r="F237" s="482">
        <v>3</v>
      </c>
      <c r="G237" s="483">
        <f t="shared" si="13"/>
        <v>3</v>
      </c>
      <c r="H237" s="493">
        <f t="shared" si="13"/>
        <v>3</v>
      </c>
      <c r="I237" s="495">
        <f t="shared" si="14"/>
        <v>3</v>
      </c>
    </row>
    <row r="238" spans="1:9" s="484" customFormat="1" ht="12">
      <c r="A238" s="480" t="s">
        <v>2365</v>
      </c>
      <c r="B238" s="481" t="s">
        <v>2366</v>
      </c>
      <c r="C238" s="482">
        <v>5</v>
      </c>
      <c r="D238" s="482">
        <v>5</v>
      </c>
      <c r="E238" s="482">
        <v>1</v>
      </c>
      <c r="F238" s="482">
        <v>1</v>
      </c>
      <c r="G238" s="483">
        <f t="shared" si="13"/>
        <v>6</v>
      </c>
      <c r="H238" s="493">
        <f t="shared" si="13"/>
        <v>6</v>
      </c>
      <c r="I238" s="495">
        <f t="shared" si="14"/>
        <v>6</v>
      </c>
    </row>
    <row r="239" spans="1:9" s="484" customFormat="1" ht="12">
      <c r="A239" s="480" t="s">
        <v>2367</v>
      </c>
      <c r="B239" s="481" t="s">
        <v>2368</v>
      </c>
      <c r="C239" s="482">
        <v>0</v>
      </c>
      <c r="D239" s="482">
        <v>0</v>
      </c>
      <c r="E239" s="482">
        <v>2</v>
      </c>
      <c r="F239" s="482">
        <v>2</v>
      </c>
      <c r="G239" s="483">
        <f t="shared" si="13"/>
        <v>2</v>
      </c>
      <c r="H239" s="493">
        <f t="shared" si="13"/>
        <v>2</v>
      </c>
      <c r="I239" s="495">
        <f t="shared" si="14"/>
        <v>2</v>
      </c>
    </row>
    <row r="240" spans="1:9" s="484" customFormat="1" ht="12">
      <c r="A240" s="480" t="s">
        <v>2369</v>
      </c>
      <c r="B240" s="481" t="s">
        <v>2370</v>
      </c>
      <c r="C240" s="482">
        <v>3</v>
      </c>
      <c r="D240" s="482">
        <v>3</v>
      </c>
      <c r="E240" s="482">
        <v>3</v>
      </c>
      <c r="F240" s="482">
        <v>3</v>
      </c>
      <c r="G240" s="483">
        <f t="shared" si="13"/>
        <v>6</v>
      </c>
      <c r="H240" s="493">
        <f t="shared" si="13"/>
        <v>6</v>
      </c>
      <c r="I240" s="495">
        <f t="shared" si="14"/>
        <v>6</v>
      </c>
    </row>
    <row r="241" spans="1:9" s="484" customFormat="1" ht="12">
      <c r="A241" s="480" t="s">
        <v>2371</v>
      </c>
      <c r="B241" s="481" t="s">
        <v>2372</v>
      </c>
      <c r="C241" s="482">
        <v>288</v>
      </c>
      <c r="D241" s="482">
        <v>288</v>
      </c>
      <c r="E241" s="482">
        <v>15</v>
      </c>
      <c r="F241" s="482">
        <v>15</v>
      </c>
      <c r="G241" s="483">
        <f t="shared" si="13"/>
        <v>303</v>
      </c>
      <c r="H241" s="493">
        <f t="shared" si="13"/>
        <v>303</v>
      </c>
      <c r="I241" s="495">
        <f t="shared" si="14"/>
        <v>303</v>
      </c>
    </row>
    <row r="242" spans="1:9" s="484" customFormat="1" ht="12">
      <c r="A242" s="480" t="s">
        <v>2373</v>
      </c>
      <c r="B242" s="481" t="s">
        <v>2374</v>
      </c>
      <c r="C242" s="482">
        <v>446</v>
      </c>
      <c r="D242" s="482">
        <v>446</v>
      </c>
      <c r="E242" s="482">
        <v>42</v>
      </c>
      <c r="F242" s="482">
        <v>42</v>
      </c>
      <c r="G242" s="483">
        <f t="shared" si="13"/>
        <v>488</v>
      </c>
      <c r="H242" s="493">
        <f t="shared" si="13"/>
        <v>488</v>
      </c>
      <c r="I242" s="495">
        <f t="shared" si="14"/>
        <v>488</v>
      </c>
    </row>
    <row r="243" spans="1:9" s="484" customFormat="1" ht="12">
      <c r="A243" s="480" t="s">
        <v>266</v>
      </c>
      <c r="B243" s="481" t="s">
        <v>2375</v>
      </c>
      <c r="C243" s="482">
        <v>3</v>
      </c>
      <c r="D243" s="482">
        <v>3</v>
      </c>
      <c r="E243" s="482">
        <v>66</v>
      </c>
      <c r="F243" s="482">
        <v>66</v>
      </c>
      <c r="G243" s="483">
        <f t="shared" si="13"/>
        <v>69</v>
      </c>
      <c r="H243" s="493">
        <f t="shared" si="13"/>
        <v>69</v>
      </c>
      <c r="I243" s="495">
        <f t="shared" si="14"/>
        <v>69</v>
      </c>
    </row>
    <row r="244" spans="1:9" s="484" customFormat="1" ht="12">
      <c r="A244" s="480" t="s">
        <v>2376</v>
      </c>
      <c r="B244" s="481" t="s">
        <v>2377</v>
      </c>
      <c r="C244" s="482">
        <v>69</v>
      </c>
      <c r="D244" s="482">
        <v>69</v>
      </c>
      <c r="E244" s="482">
        <v>2</v>
      </c>
      <c r="F244" s="482">
        <v>2</v>
      </c>
      <c r="G244" s="483">
        <f t="shared" si="13"/>
        <v>71</v>
      </c>
      <c r="H244" s="493">
        <f t="shared" si="13"/>
        <v>71</v>
      </c>
      <c r="I244" s="495">
        <f t="shared" si="14"/>
        <v>71</v>
      </c>
    </row>
    <row r="245" spans="1:9" s="484" customFormat="1" ht="12">
      <c r="A245" s="480" t="s">
        <v>2378</v>
      </c>
      <c r="B245" s="481" t="s">
        <v>2379</v>
      </c>
      <c r="C245" s="482">
        <v>0</v>
      </c>
      <c r="D245" s="482">
        <v>0</v>
      </c>
      <c r="E245" s="482">
        <v>1</v>
      </c>
      <c r="F245" s="482">
        <v>1</v>
      </c>
      <c r="G245" s="483">
        <f t="shared" si="13"/>
        <v>1</v>
      </c>
      <c r="H245" s="493">
        <f t="shared" si="13"/>
        <v>1</v>
      </c>
      <c r="I245" s="495">
        <f t="shared" si="14"/>
        <v>1</v>
      </c>
    </row>
    <row r="246" spans="1:9" s="484" customFormat="1" ht="12">
      <c r="A246" s="480" t="s">
        <v>2380</v>
      </c>
      <c r="B246" s="481" t="s">
        <v>2381</v>
      </c>
      <c r="C246" s="482">
        <v>3</v>
      </c>
      <c r="D246" s="482">
        <v>3</v>
      </c>
      <c r="E246" s="482">
        <v>34</v>
      </c>
      <c r="F246" s="482">
        <v>34</v>
      </c>
      <c r="G246" s="483">
        <f t="shared" si="13"/>
        <v>37</v>
      </c>
      <c r="H246" s="493">
        <f t="shared" si="13"/>
        <v>37</v>
      </c>
      <c r="I246" s="495">
        <f t="shared" si="14"/>
        <v>37</v>
      </c>
    </row>
    <row r="247" spans="1:9" s="484" customFormat="1" ht="12">
      <c r="A247" s="480" t="s">
        <v>2382</v>
      </c>
      <c r="B247" s="481" t="s">
        <v>2383</v>
      </c>
      <c r="C247" s="482">
        <v>2</v>
      </c>
      <c r="D247" s="482">
        <v>2</v>
      </c>
      <c r="E247" s="482">
        <v>6</v>
      </c>
      <c r="F247" s="482">
        <v>6</v>
      </c>
      <c r="G247" s="483">
        <f t="shared" si="13"/>
        <v>8</v>
      </c>
      <c r="H247" s="493">
        <f t="shared" si="13"/>
        <v>8</v>
      </c>
      <c r="I247" s="495">
        <f t="shared" si="14"/>
        <v>8</v>
      </c>
    </row>
    <row r="248" spans="1:9" s="484" customFormat="1" ht="12">
      <c r="A248" s="480" t="s">
        <v>2384</v>
      </c>
      <c r="B248" s="481" t="s">
        <v>2385</v>
      </c>
      <c r="C248" s="482">
        <v>0</v>
      </c>
      <c r="D248" s="482">
        <v>0</v>
      </c>
      <c r="E248" s="482">
        <v>1</v>
      </c>
      <c r="F248" s="482">
        <v>1</v>
      </c>
      <c r="G248" s="483">
        <f t="shared" si="13"/>
        <v>1</v>
      </c>
      <c r="H248" s="493">
        <f t="shared" si="13"/>
        <v>1</v>
      </c>
      <c r="I248" s="495">
        <f t="shared" si="14"/>
        <v>1</v>
      </c>
    </row>
    <row r="249" spans="1:9" s="484" customFormat="1" ht="12">
      <c r="A249" s="480" t="s">
        <v>2386</v>
      </c>
      <c r="B249" s="481" t="s">
        <v>2387</v>
      </c>
      <c r="C249" s="482">
        <v>0</v>
      </c>
      <c r="D249" s="482">
        <v>0</v>
      </c>
      <c r="E249" s="482">
        <v>16</v>
      </c>
      <c r="F249" s="482">
        <v>16</v>
      </c>
      <c r="G249" s="483">
        <f t="shared" si="13"/>
        <v>16</v>
      </c>
      <c r="H249" s="493">
        <f t="shared" si="13"/>
        <v>16</v>
      </c>
      <c r="I249" s="495">
        <f t="shared" si="14"/>
        <v>16</v>
      </c>
    </row>
    <row r="250" spans="1:9" s="484" customFormat="1" ht="12">
      <c r="A250" s="480" t="s">
        <v>2388</v>
      </c>
      <c r="B250" s="481" t="s">
        <v>2389</v>
      </c>
      <c r="C250" s="482">
        <v>0</v>
      </c>
      <c r="D250" s="482">
        <v>0</v>
      </c>
      <c r="E250" s="482">
        <v>5</v>
      </c>
      <c r="F250" s="482">
        <v>5</v>
      </c>
      <c r="G250" s="483">
        <f t="shared" si="13"/>
        <v>5</v>
      </c>
      <c r="H250" s="493">
        <f t="shared" si="13"/>
        <v>5</v>
      </c>
      <c r="I250" s="495">
        <f t="shared" si="14"/>
        <v>5</v>
      </c>
    </row>
    <row r="251" spans="1:9" s="484" customFormat="1" ht="12">
      <c r="A251" s="480" t="s">
        <v>2390</v>
      </c>
      <c r="B251" s="481" t="s">
        <v>2391</v>
      </c>
      <c r="C251" s="482">
        <v>1</v>
      </c>
      <c r="D251" s="482">
        <v>1</v>
      </c>
      <c r="E251" s="482">
        <v>12</v>
      </c>
      <c r="F251" s="482">
        <v>12</v>
      </c>
      <c r="G251" s="483">
        <f t="shared" si="13"/>
        <v>13</v>
      </c>
      <c r="H251" s="493">
        <f t="shared" si="13"/>
        <v>13</v>
      </c>
      <c r="I251" s="495">
        <f t="shared" si="14"/>
        <v>13</v>
      </c>
    </row>
    <row r="252" spans="1:9" s="484" customFormat="1" ht="12">
      <c r="A252" s="480" t="s">
        <v>2392</v>
      </c>
      <c r="B252" s="481" t="s">
        <v>2393</v>
      </c>
      <c r="C252" s="482">
        <v>0</v>
      </c>
      <c r="D252" s="482">
        <v>0</v>
      </c>
      <c r="E252" s="482">
        <v>1</v>
      </c>
      <c r="F252" s="482">
        <v>1</v>
      </c>
      <c r="G252" s="483">
        <f t="shared" si="13"/>
        <v>1</v>
      </c>
      <c r="H252" s="493">
        <f t="shared" si="13"/>
        <v>1</v>
      </c>
      <c r="I252" s="495">
        <f t="shared" si="14"/>
        <v>1</v>
      </c>
    </row>
    <row r="253" spans="1:9" s="484" customFormat="1" ht="12">
      <c r="A253" s="480" t="s">
        <v>2394</v>
      </c>
      <c r="B253" s="481" t="s">
        <v>2395</v>
      </c>
      <c r="C253" s="482">
        <v>4</v>
      </c>
      <c r="D253" s="482">
        <v>4</v>
      </c>
      <c r="E253" s="482">
        <v>13</v>
      </c>
      <c r="F253" s="482">
        <v>13</v>
      </c>
      <c r="G253" s="483">
        <f t="shared" si="13"/>
        <v>17</v>
      </c>
      <c r="H253" s="493">
        <f t="shared" si="13"/>
        <v>17</v>
      </c>
      <c r="I253" s="495">
        <f t="shared" si="14"/>
        <v>17</v>
      </c>
    </row>
    <row r="254" spans="1:9" s="484" customFormat="1" ht="12">
      <c r="A254" s="480" t="s">
        <v>2396</v>
      </c>
      <c r="B254" s="481" t="s">
        <v>2397</v>
      </c>
      <c r="C254" s="482">
        <v>2</v>
      </c>
      <c r="D254" s="482">
        <v>2</v>
      </c>
      <c r="E254" s="482">
        <v>3</v>
      </c>
      <c r="F254" s="482">
        <v>3</v>
      </c>
      <c r="G254" s="483">
        <f t="shared" si="13"/>
        <v>5</v>
      </c>
      <c r="H254" s="493">
        <f t="shared" si="13"/>
        <v>5</v>
      </c>
      <c r="I254" s="495">
        <f t="shared" si="14"/>
        <v>5</v>
      </c>
    </row>
    <row r="255" spans="1:9" s="484" customFormat="1" ht="12">
      <c r="A255" s="480" t="s">
        <v>2398</v>
      </c>
      <c r="B255" s="481" t="s">
        <v>2399</v>
      </c>
      <c r="C255" s="482">
        <v>5</v>
      </c>
      <c r="D255" s="482">
        <v>5</v>
      </c>
      <c r="E255" s="482">
        <v>8</v>
      </c>
      <c r="F255" s="482">
        <v>8</v>
      </c>
      <c r="G255" s="483">
        <f t="shared" si="13"/>
        <v>13</v>
      </c>
      <c r="H255" s="493">
        <f t="shared" si="13"/>
        <v>13</v>
      </c>
      <c r="I255" s="495">
        <f t="shared" si="14"/>
        <v>13</v>
      </c>
    </row>
    <row r="256" spans="1:9" s="484" customFormat="1" ht="12">
      <c r="A256" s="480" t="s">
        <v>2400</v>
      </c>
      <c r="B256" s="481" t="s">
        <v>2401</v>
      </c>
      <c r="C256" s="482">
        <v>0</v>
      </c>
      <c r="D256" s="482">
        <v>0</v>
      </c>
      <c r="E256" s="482">
        <v>1</v>
      </c>
      <c r="F256" s="482">
        <v>1</v>
      </c>
      <c r="G256" s="483">
        <f t="shared" si="13"/>
        <v>1</v>
      </c>
      <c r="H256" s="493">
        <f t="shared" si="13"/>
        <v>1</v>
      </c>
      <c r="I256" s="495">
        <f t="shared" si="14"/>
        <v>1</v>
      </c>
    </row>
    <row r="257" spans="1:9" s="484" customFormat="1" ht="12">
      <c r="A257" s="480" t="s">
        <v>2402</v>
      </c>
      <c r="B257" s="481" t="s">
        <v>2403</v>
      </c>
      <c r="C257" s="482">
        <v>5</v>
      </c>
      <c r="D257" s="482">
        <v>5</v>
      </c>
      <c r="E257" s="482">
        <v>3</v>
      </c>
      <c r="F257" s="482">
        <v>3</v>
      </c>
      <c r="G257" s="483">
        <f t="shared" si="13"/>
        <v>8</v>
      </c>
      <c r="H257" s="493">
        <f t="shared" si="13"/>
        <v>8</v>
      </c>
      <c r="I257" s="495">
        <f t="shared" si="14"/>
        <v>8</v>
      </c>
    </row>
    <row r="258" spans="1:9" s="484" customFormat="1" ht="12">
      <c r="A258" s="480" t="s">
        <v>265</v>
      </c>
      <c r="B258" s="481" t="s">
        <v>2404</v>
      </c>
      <c r="C258" s="482">
        <v>3504</v>
      </c>
      <c r="D258" s="482">
        <v>3504</v>
      </c>
      <c r="E258" s="482">
        <v>6</v>
      </c>
      <c r="F258" s="482">
        <v>6</v>
      </c>
      <c r="G258" s="483">
        <f t="shared" si="13"/>
        <v>3510</v>
      </c>
      <c r="H258" s="493">
        <f t="shared" si="13"/>
        <v>3510</v>
      </c>
      <c r="I258" s="495">
        <f t="shared" si="14"/>
        <v>3510</v>
      </c>
    </row>
    <row r="259" spans="1:9" s="484" customFormat="1" ht="12">
      <c r="A259" s="480" t="s">
        <v>2441</v>
      </c>
      <c r="B259" s="481" t="s">
        <v>2442</v>
      </c>
      <c r="C259" s="482">
        <v>1</v>
      </c>
      <c r="D259" s="482">
        <v>1</v>
      </c>
      <c r="E259" s="482">
        <v>0</v>
      </c>
      <c r="F259" s="482">
        <v>0</v>
      </c>
      <c r="G259" s="483">
        <f t="shared" si="13"/>
        <v>1</v>
      </c>
      <c r="H259" s="493">
        <f t="shared" si="13"/>
        <v>1</v>
      </c>
      <c r="I259" s="495">
        <f t="shared" si="14"/>
        <v>1</v>
      </c>
    </row>
    <row r="260" spans="1:9" s="484" customFormat="1" ht="12">
      <c r="A260" s="480" t="s">
        <v>2405</v>
      </c>
      <c r="B260" s="481" t="s">
        <v>2406</v>
      </c>
      <c r="C260" s="482">
        <v>321</v>
      </c>
      <c r="D260" s="482">
        <v>321</v>
      </c>
      <c r="E260" s="482">
        <v>135</v>
      </c>
      <c r="F260" s="482">
        <v>135</v>
      </c>
      <c r="G260" s="483">
        <f t="shared" si="13"/>
        <v>456</v>
      </c>
      <c r="H260" s="493">
        <f t="shared" si="13"/>
        <v>456</v>
      </c>
      <c r="I260" s="495">
        <f t="shared" si="14"/>
        <v>456</v>
      </c>
    </row>
    <row r="261" spans="1:9" s="484" customFormat="1" ht="12">
      <c r="A261" s="480" t="s">
        <v>2407</v>
      </c>
      <c r="B261" s="481" t="s">
        <v>2408</v>
      </c>
      <c r="C261" s="482">
        <v>355</v>
      </c>
      <c r="D261" s="482">
        <v>355</v>
      </c>
      <c r="E261" s="482">
        <v>276</v>
      </c>
      <c r="F261" s="482">
        <v>276</v>
      </c>
      <c r="G261" s="483">
        <f t="shared" si="13"/>
        <v>631</v>
      </c>
      <c r="H261" s="493">
        <f t="shared" si="13"/>
        <v>631</v>
      </c>
      <c r="I261" s="495">
        <f t="shared" si="14"/>
        <v>631</v>
      </c>
    </row>
    <row r="262" spans="1:9" s="484" customFormat="1" ht="12">
      <c r="A262" s="480" t="s">
        <v>2409</v>
      </c>
      <c r="B262" s="481" t="s">
        <v>2410</v>
      </c>
      <c r="C262" s="482">
        <v>210</v>
      </c>
      <c r="D262" s="482">
        <v>210</v>
      </c>
      <c r="E262" s="482">
        <v>14</v>
      </c>
      <c r="F262" s="482">
        <v>14</v>
      </c>
      <c r="G262" s="483">
        <f t="shared" si="13"/>
        <v>224</v>
      </c>
      <c r="H262" s="493">
        <f t="shared" si="13"/>
        <v>224</v>
      </c>
      <c r="I262" s="495">
        <f t="shared" si="14"/>
        <v>224</v>
      </c>
    </row>
    <row r="263" spans="1:9" s="484" customFormat="1" ht="12">
      <c r="A263" s="480" t="s">
        <v>2411</v>
      </c>
      <c r="B263" s="481" t="s">
        <v>2412</v>
      </c>
      <c r="C263" s="482">
        <v>0</v>
      </c>
      <c r="D263" s="482">
        <v>0</v>
      </c>
      <c r="E263" s="482">
        <v>5</v>
      </c>
      <c r="F263" s="482">
        <v>5</v>
      </c>
      <c r="G263" s="483">
        <f t="shared" si="13"/>
        <v>5</v>
      </c>
      <c r="H263" s="493">
        <f t="shared" si="13"/>
        <v>5</v>
      </c>
      <c r="I263" s="495">
        <f t="shared" si="14"/>
        <v>5</v>
      </c>
    </row>
    <row r="264" spans="1:9" s="484" customFormat="1" ht="12">
      <c r="A264" s="480" t="s">
        <v>2413</v>
      </c>
      <c r="B264" s="481" t="s">
        <v>2414</v>
      </c>
      <c r="C264" s="482">
        <v>3</v>
      </c>
      <c r="D264" s="482">
        <v>3</v>
      </c>
      <c r="E264" s="482">
        <v>10</v>
      </c>
      <c r="F264" s="482">
        <v>10</v>
      </c>
      <c r="G264" s="483">
        <f t="shared" ref="G264:H265" si="15">C264+E264</f>
        <v>13</v>
      </c>
      <c r="H264" s="493">
        <f t="shared" si="15"/>
        <v>13</v>
      </c>
      <c r="I264" s="495">
        <f t="shared" si="14"/>
        <v>13</v>
      </c>
    </row>
    <row r="265" spans="1:9" s="484" customFormat="1" ht="12">
      <c r="A265" s="480" t="s">
        <v>2415</v>
      </c>
      <c r="B265" s="496" t="s">
        <v>2416</v>
      </c>
      <c r="C265" s="482">
        <v>0</v>
      </c>
      <c r="D265" s="482">
        <v>0</v>
      </c>
      <c r="E265" s="482">
        <v>47</v>
      </c>
      <c r="F265" s="482">
        <v>47</v>
      </c>
      <c r="G265" s="483">
        <f t="shared" si="15"/>
        <v>47</v>
      </c>
      <c r="H265" s="483"/>
      <c r="I265" s="495">
        <f t="shared" si="14"/>
        <v>47</v>
      </c>
    </row>
    <row r="266" spans="1:9" s="484" customFormat="1" ht="12">
      <c r="C266" s="497">
        <f>SUM(C185:C265)</f>
        <v>12613</v>
      </c>
      <c r="D266" s="497">
        <f>SUM(D185:D265)</f>
        <v>12613</v>
      </c>
      <c r="E266" s="498">
        <f>SUM(E185:E265)</f>
        <v>17051</v>
      </c>
      <c r="F266" s="498">
        <f>SUM(F185:F265)</f>
        <v>17051</v>
      </c>
      <c r="G266" s="497">
        <f>C266+E266</f>
        <v>29664</v>
      </c>
      <c r="H266" s="483"/>
      <c r="I266" s="495">
        <f t="shared" si="14"/>
        <v>29664</v>
      </c>
    </row>
  </sheetData>
  <mergeCells count="5">
    <mergeCell ref="C6:D6"/>
    <mergeCell ref="E6:F6"/>
    <mergeCell ref="A6:A7"/>
    <mergeCell ref="B6:B7"/>
    <mergeCell ref="G6:I6"/>
  </mergeCells>
  <phoneticPr fontId="0" type="noConversion"/>
  <printOptions horizontalCentered="1"/>
  <pageMargins left="0" right="0" top="0" bottom="0" header="0.51181102362204722" footer="0.51181102362204722"/>
  <pageSetup paperSize="9" orientation="portrait" r:id="rId1"/>
  <headerFooter alignWithMargins="0">
    <oddFooter>&amp;R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T19"/>
  <sheetViews>
    <sheetView view="pageBreakPreview" topLeftCell="C1" zoomScale="130" zoomScaleSheetLayoutView="130" workbookViewId="0">
      <selection activeCell="H13" sqref="H13"/>
    </sheetView>
  </sheetViews>
  <sheetFormatPr defaultRowHeight="12.75"/>
  <cols>
    <col min="1" max="1" width="9.85546875" customWidth="1"/>
    <col min="2" max="2" width="27.28515625" customWidth="1"/>
    <col min="3" max="3" width="6.5703125" customWidth="1"/>
    <col min="4" max="4" width="5.5703125" customWidth="1"/>
    <col min="5" max="5" width="5.140625" customWidth="1"/>
    <col min="6" max="6" width="5.28515625" customWidth="1"/>
    <col min="7" max="7" width="5.85546875" customWidth="1"/>
    <col min="8" max="8" width="6.140625" customWidth="1"/>
    <col min="9" max="9" width="5.28515625" customWidth="1"/>
    <col min="10" max="10" width="4.85546875" customWidth="1"/>
    <col min="11" max="11" width="6.28515625" bestFit="1" customWidth="1"/>
    <col min="12" max="12" width="5.5703125" customWidth="1"/>
    <col min="13" max="13" width="5.28515625" customWidth="1"/>
    <col min="14" max="14" width="5.5703125" customWidth="1"/>
    <col min="15" max="15" width="6.28515625" bestFit="1" customWidth="1"/>
    <col min="16" max="16" width="5.5703125" customWidth="1"/>
    <col min="17" max="17" width="6.140625" bestFit="1" customWidth="1"/>
    <col min="18" max="18" width="5.7109375" customWidth="1"/>
    <col min="19" max="19" width="8.5703125" customWidth="1"/>
    <col min="20" max="20" width="7.28515625" customWidth="1"/>
  </cols>
  <sheetData>
    <row r="1" spans="1:20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9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4"/>
    </row>
    <row r="2" spans="1:20">
      <c r="A2" s="221"/>
      <c r="B2" s="222" t="s">
        <v>195</v>
      </c>
      <c r="C2" s="213" t="str">
        <f>Kadar.ode.!C2</f>
        <v>08923507</v>
      </c>
      <c r="D2" s="217"/>
      <c r="E2" s="217"/>
      <c r="F2" s="219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4"/>
    </row>
    <row r="3" spans="1:20">
      <c r="A3" s="221"/>
      <c r="B3" s="222"/>
      <c r="C3" s="213"/>
      <c r="D3" s="217"/>
      <c r="E3" s="217"/>
      <c r="F3" s="219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</row>
    <row r="4" spans="1:20" ht="14.25">
      <c r="A4" s="221"/>
      <c r="B4" s="222" t="s">
        <v>196</v>
      </c>
      <c r="C4" s="214" t="s">
        <v>136</v>
      </c>
      <c r="D4" s="218"/>
      <c r="E4" s="218"/>
      <c r="F4" s="220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99"/>
      <c r="T4" s="140"/>
    </row>
    <row r="5" spans="1:20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40"/>
      <c r="T5" s="140"/>
    </row>
    <row r="6" spans="1:20" ht="12.75" customHeight="1">
      <c r="A6" s="672" t="s">
        <v>53</v>
      </c>
      <c r="B6" s="672" t="s">
        <v>334</v>
      </c>
      <c r="C6" s="693" t="s">
        <v>301</v>
      </c>
      <c r="D6" s="694"/>
      <c r="E6" s="694"/>
      <c r="F6" s="694"/>
      <c r="G6" s="694"/>
      <c r="H6" s="694"/>
      <c r="I6" s="694"/>
      <c r="J6" s="694"/>
      <c r="K6" s="693" t="s">
        <v>302</v>
      </c>
      <c r="L6" s="694"/>
      <c r="M6" s="694"/>
      <c r="N6" s="694"/>
      <c r="O6" s="694"/>
      <c r="P6" s="694"/>
      <c r="Q6" s="694"/>
      <c r="R6" s="694"/>
      <c r="S6" s="687" t="s">
        <v>303</v>
      </c>
      <c r="T6" s="687" t="s">
        <v>254</v>
      </c>
    </row>
    <row r="7" spans="1:20" ht="18.75" customHeight="1" thickBot="1">
      <c r="A7" s="673"/>
      <c r="B7" s="673"/>
      <c r="C7" s="690" t="s">
        <v>360</v>
      </c>
      <c r="D7" s="691"/>
      <c r="E7" s="691"/>
      <c r="F7" s="692"/>
      <c r="G7" s="690" t="s">
        <v>361</v>
      </c>
      <c r="H7" s="691"/>
      <c r="I7" s="691"/>
      <c r="J7" s="692"/>
      <c r="K7" s="690" t="s">
        <v>360</v>
      </c>
      <c r="L7" s="691"/>
      <c r="M7" s="691"/>
      <c r="N7" s="692"/>
      <c r="O7" s="690" t="s">
        <v>361</v>
      </c>
      <c r="P7" s="691"/>
      <c r="Q7" s="691"/>
      <c r="R7" s="691"/>
      <c r="S7" s="688"/>
      <c r="T7" s="688"/>
    </row>
    <row r="8" spans="1:20" ht="24" thickTop="1" thickBot="1">
      <c r="A8" s="304"/>
      <c r="B8" s="186"/>
      <c r="C8" s="229" t="s">
        <v>88</v>
      </c>
      <c r="D8" s="229" t="s">
        <v>111</v>
      </c>
      <c r="E8" s="229" t="s">
        <v>110</v>
      </c>
      <c r="F8" s="229" t="s">
        <v>109</v>
      </c>
      <c r="G8" s="229" t="s">
        <v>88</v>
      </c>
      <c r="H8" s="229" t="s">
        <v>111</v>
      </c>
      <c r="I8" s="229" t="s">
        <v>110</v>
      </c>
      <c r="J8" s="229" t="s">
        <v>109</v>
      </c>
      <c r="K8" s="229" t="s">
        <v>88</v>
      </c>
      <c r="L8" s="229" t="s">
        <v>111</v>
      </c>
      <c r="M8" s="229" t="s">
        <v>110</v>
      </c>
      <c r="N8" s="229" t="s">
        <v>109</v>
      </c>
      <c r="O8" s="229" t="s">
        <v>88</v>
      </c>
      <c r="P8" s="229" t="s">
        <v>111</v>
      </c>
      <c r="Q8" s="229" t="s">
        <v>110</v>
      </c>
      <c r="R8" s="229" t="s">
        <v>109</v>
      </c>
      <c r="S8" s="689"/>
      <c r="T8" s="689"/>
    </row>
    <row r="9" spans="1:20" ht="13.5" customHeight="1" thickTop="1">
      <c r="A9" s="275" t="s">
        <v>181</v>
      </c>
      <c r="B9" s="285"/>
      <c r="C9" s="200">
        <v>19</v>
      </c>
      <c r="D9" s="200">
        <v>12</v>
      </c>
      <c r="E9" s="200">
        <v>6</v>
      </c>
      <c r="F9" s="200">
        <v>1</v>
      </c>
      <c r="G9" s="200">
        <v>19</v>
      </c>
      <c r="H9" s="200">
        <v>12</v>
      </c>
      <c r="I9" s="200">
        <v>6</v>
      </c>
      <c r="J9" s="200">
        <v>1</v>
      </c>
      <c r="K9" s="200">
        <v>1505</v>
      </c>
      <c r="L9" s="200">
        <v>1478</v>
      </c>
      <c r="M9" s="200">
        <v>24</v>
      </c>
      <c r="N9" s="200">
        <v>3</v>
      </c>
      <c r="O9" s="200">
        <v>1505</v>
      </c>
      <c r="P9" s="200">
        <v>1478</v>
      </c>
      <c r="Q9" s="200">
        <v>24</v>
      </c>
      <c r="R9" s="200">
        <v>3</v>
      </c>
      <c r="S9" s="125">
        <v>6595000</v>
      </c>
      <c r="T9" s="305">
        <v>7</v>
      </c>
    </row>
    <row r="10" spans="1:20">
      <c r="A10" s="190" t="s">
        <v>182</v>
      </c>
      <c r="B10" s="190" t="s">
        <v>183</v>
      </c>
      <c r="C10" s="123">
        <v>8</v>
      </c>
      <c r="D10" s="123">
        <v>2</v>
      </c>
      <c r="E10" s="123">
        <v>6</v>
      </c>
      <c r="F10" s="123">
        <v>0</v>
      </c>
      <c r="G10" s="123">
        <v>8</v>
      </c>
      <c r="H10" s="123">
        <v>2</v>
      </c>
      <c r="I10" s="123">
        <v>6</v>
      </c>
      <c r="J10" s="123">
        <v>0</v>
      </c>
      <c r="K10" s="123">
        <v>339</v>
      </c>
      <c r="L10" s="123">
        <v>315</v>
      </c>
      <c r="M10" s="123">
        <v>24</v>
      </c>
      <c r="N10" s="123">
        <v>0</v>
      </c>
      <c r="O10" s="123">
        <v>339</v>
      </c>
      <c r="P10" s="123">
        <v>315</v>
      </c>
      <c r="Q10" s="123">
        <v>24</v>
      </c>
      <c r="R10" s="123">
        <v>0</v>
      </c>
      <c r="S10" s="122"/>
      <c r="T10" s="306">
        <v>6</v>
      </c>
    </row>
    <row r="11" spans="1:20" ht="25.5">
      <c r="A11" s="190" t="s">
        <v>182</v>
      </c>
      <c r="B11" s="190" t="s">
        <v>184</v>
      </c>
      <c r="C11" s="201">
        <v>9</v>
      </c>
      <c r="D11" s="201">
        <v>8</v>
      </c>
      <c r="E11" s="201">
        <v>0</v>
      </c>
      <c r="F11" s="201">
        <v>1</v>
      </c>
      <c r="G11" s="201">
        <v>9</v>
      </c>
      <c r="H11" s="201">
        <v>8</v>
      </c>
      <c r="I11" s="201">
        <v>0</v>
      </c>
      <c r="J11" s="201">
        <v>1</v>
      </c>
      <c r="K11" s="201">
        <v>985</v>
      </c>
      <c r="L11" s="201">
        <v>982</v>
      </c>
      <c r="M11" s="201">
        <v>0</v>
      </c>
      <c r="N11" s="201">
        <v>3</v>
      </c>
      <c r="O11" s="201">
        <v>985</v>
      </c>
      <c r="P11" s="201">
        <v>982</v>
      </c>
      <c r="Q11" s="201">
        <v>0</v>
      </c>
      <c r="R11" s="201">
        <v>3</v>
      </c>
      <c r="S11" s="121"/>
      <c r="T11" s="306"/>
    </row>
    <row r="12" spans="1:20">
      <c r="A12" s="190" t="s">
        <v>185</v>
      </c>
      <c r="B12" s="190" t="s">
        <v>186</v>
      </c>
      <c r="C12" s="123">
        <v>2</v>
      </c>
      <c r="D12" s="123">
        <v>2</v>
      </c>
      <c r="E12" s="123">
        <v>0</v>
      </c>
      <c r="F12" s="123">
        <v>0</v>
      </c>
      <c r="G12" s="123">
        <v>2</v>
      </c>
      <c r="H12" s="123">
        <v>2</v>
      </c>
      <c r="I12" s="123">
        <v>0</v>
      </c>
      <c r="J12" s="123">
        <v>0</v>
      </c>
      <c r="K12" s="123">
        <v>181</v>
      </c>
      <c r="L12" s="123">
        <v>181</v>
      </c>
      <c r="M12" s="123">
        <v>0</v>
      </c>
      <c r="N12" s="123"/>
      <c r="O12" s="123">
        <v>181</v>
      </c>
      <c r="P12" s="123">
        <v>181</v>
      </c>
      <c r="Q12" s="123">
        <v>0</v>
      </c>
      <c r="R12" s="123"/>
      <c r="S12" s="122"/>
      <c r="T12" s="306">
        <v>1</v>
      </c>
    </row>
    <row r="13" spans="1:20">
      <c r="A13" s="188" t="s">
        <v>187</v>
      </c>
      <c r="B13" s="202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125"/>
      <c r="T13" s="305"/>
    </row>
    <row r="14" spans="1:20" ht="38.25">
      <c r="A14" s="190" t="s">
        <v>188</v>
      </c>
      <c r="B14" s="190" t="s">
        <v>297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47"/>
      <c r="S14" s="122"/>
      <c r="T14" s="306"/>
    </row>
    <row r="15" spans="1:20" ht="25.5">
      <c r="A15" s="190" t="s">
        <v>188</v>
      </c>
      <c r="B15" s="190" t="s">
        <v>298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47"/>
      <c r="S15" s="122"/>
      <c r="T15" s="306"/>
    </row>
    <row r="16" spans="1:20" ht="51">
      <c r="A16" s="190" t="s">
        <v>189</v>
      </c>
      <c r="B16" s="190" t="s">
        <v>299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103"/>
      <c r="S16" s="125"/>
      <c r="T16" s="305"/>
    </row>
    <row r="17" spans="1:20">
      <c r="A17" s="191" t="s">
        <v>300</v>
      </c>
      <c r="B17" s="192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4"/>
      <c r="S17" s="187"/>
      <c r="T17" s="307"/>
    </row>
    <row r="18" spans="1:20">
      <c r="A18" s="195" t="s">
        <v>190</v>
      </c>
      <c r="B18" s="187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7"/>
      <c r="S18" s="198"/>
      <c r="T18" s="308"/>
    </row>
    <row r="19" spans="1:20">
      <c r="A19" s="685" t="s">
        <v>88</v>
      </c>
      <c r="B19" s="686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309"/>
      <c r="S19" s="310"/>
      <c r="T19" s="311"/>
    </row>
  </sheetData>
  <mergeCells count="11">
    <mergeCell ref="A19:B19"/>
    <mergeCell ref="A6:A7"/>
    <mergeCell ref="B6:B7"/>
    <mergeCell ref="T6:T8"/>
    <mergeCell ref="C7:F7"/>
    <mergeCell ref="G7:J7"/>
    <mergeCell ref="K7:N7"/>
    <mergeCell ref="O7:R7"/>
    <mergeCell ref="C6:J6"/>
    <mergeCell ref="K6:R6"/>
    <mergeCell ref="S6:S8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R70"/>
  <sheetViews>
    <sheetView view="pageBreakPreview" topLeftCell="A22" workbookViewId="0">
      <selection activeCell="H10" sqref="H10:H37"/>
    </sheetView>
  </sheetViews>
  <sheetFormatPr defaultRowHeight="12.75"/>
  <cols>
    <col min="1" max="1" width="9" style="10" bestFit="1" customWidth="1"/>
    <col min="2" max="2" width="43.140625" style="10" customWidth="1"/>
    <col min="3" max="3" width="5.140625" style="10" customWidth="1"/>
    <col min="4" max="4" width="11.28515625" style="10" bestFit="1" customWidth="1"/>
    <col min="5" max="5" width="8.140625" style="10" customWidth="1"/>
    <col min="6" max="11" width="8" style="10" bestFit="1" customWidth="1"/>
    <col min="12" max="13" width="8" style="11" bestFit="1" customWidth="1"/>
    <col min="14" max="15" width="8" style="10" bestFit="1" customWidth="1"/>
    <col min="16" max="17" width="8" style="11" bestFit="1" customWidth="1"/>
    <col min="18" max="16384" width="9.140625" style="11"/>
  </cols>
  <sheetData>
    <row r="1" spans="1:18" s="33" customFormat="1" ht="15.75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7"/>
      <c r="H1" s="219"/>
      <c r="P1" s="15"/>
      <c r="Q1" s="15"/>
      <c r="R1" s="35"/>
    </row>
    <row r="2" spans="1:18" s="33" customFormat="1" ht="15.75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7"/>
      <c r="H2" s="219"/>
      <c r="P2" s="15"/>
      <c r="Q2" s="15"/>
      <c r="R2" s="35"/>
    </row>
    <row r="3" spans="1:18" s="33" customFormat="1" ht="15.75">
      <c r="A3" s="221"/>
      <c r="B3" s="222"/>
      <c r="C3" s="213"/>
      <c r="D3" s="217"/>
      <c r="E3" s="217"/>
      <c r="F3" s="217"/>
      <c r="G3" s="217"/>
      <c r="H3" s="219"/>
      <c r="P3" s="15"/>
      <c r="Q3" s="15"/>
      <c r="R3" s="35"/>
    </row>
    <row r="4" spans="1:18" s="33" customFormat="1" ht="15.75">
      <c r="A4" s="221"/>
      <c r="B4" s="222" t="s">
        <v>196</v>
      </c>
      <c r="C4" s="214" t="s">
        <v>296</v>
      </c>
      <c r="D4" s="218"/>
      <c r="E4" s="218"/>
      <c r="F4" s="218"/>
      <c r="G4" s="218"/>
      <c r="H4" s="220"/>
      <c r="P4" s="15"/>
      <c r="Q4" s="15"/>
    </row>
    <row r="5" spans="1:18" s="33" customFormat="1" ht="15.75">
      <c r="A5" s="36"/>
      <c r="B5" s="36"/>
      <c r="C5" s="36"/>
      <c r="D5" s="36"/>
      <c r="E5" s="36"/>
      <c r="F5" s="36"/>
      <c r="G5" s="36"/>
      <c r="H5" s="32"/>
      <c r="I5" s="32"/>
      <c r="J5" s="32"/>
      <c r="K5" s="32"/>
      <c r="N5" s="32"/>
      <c r="O5" s="32"/>
      <c r="P5" s="15"/>
      <c r="Q5" s="15"/>
    </row>
    <row r="6" spans="1:18" s="33" customFormat="1" ht="12.75" customHeight="1">
      <c r="A6" s="702" t="s">
        <v>53</v>
      </c>
      <c r="B6" s="703" t="s">
        <v>246</v>
      </c>
      <c r="C6" s="703" t="s">
        <v>335</v>
      </c>
      <c r="D6" s="701" t="s">
        <v>304</v>
      </c>
      <c r="E6" s="704" t="s">
        <v>88</v>
      </c>
      <c r="F6" s="704"/>
      <c r="G6" s="704"/>
      <c r="H6" s="704"/>
    </row>
    <row r="7" spans="1:18" s="37" customFormat="1" ht="12.75" customHeight="1">
      <c r="A7" s="702"/>
      <c r="B7" s="703"/>
      <c r="C7" s="703"/>
      <c r="D7" s="701"/>
      <c r="E7" s="703" t="s">
        <v>360</v>
      </c>
      <c r="F7" s="703"/>
      <c r="G7" s="703" t="s">
        <v>361</v>
      </c>
      <c r="H7" s="703"/>
    </row>
    <row r="8" spans="1:18" s="37" customFormat="1" ht="22.5">
      <c r="A8" s="702"/>
      <c r="B8" s="703"/>
      <c r="C8" s="703"/>
      <c r="D8" s="701"/>
      <c r="E8" s="173" t="s">
        <v>13</v>
      </c>
      <c r="F8" s="173" t="s">
        <v>50</v>
      </c>
      <c r="G8" s="173" t="s">
        <v>13</v>
      </c>
      <c r="H8" s="173" t="s">
        <v>50</v>
      </c>
    </row>
    <row r="9" spans="1:18" s="37" customFormat="1" ht="25.5" customHeight="1">
      <c r="A9" s="312"/>
      <c r="B9" s="695" t="s">
        <v>346</v>
      </c>
      <c r="C9" s="696"/>
      <c r="D9" s="696"/>
      <c r="E9" s="696"/>
      <c r="F9" s="696"/>
      <c r="G9" s="696"/>
      <c r="H9" s="697"/>
    </row>
    <row r="10" spans="1:18" s="13" customFormat="1">
      <c r="A10" s="174">
        <v>540100</v>
      </c>
      <c r="B10" s="230" t="s">
        <v>267</v>
      </c>
      <c r="C10" s="174" t="s">
        <v>268</v>
      </c>
      <c r="D10" s="175">
        <v>11.2</v>
      </c>
      <c r="E10" s="154"/>
      <c r="F10" s="154">
        <f t="shared" ref="F10:F36" si="0">D10*E10</f>
        <v>0</v>
      </c>
      <c r="G10" s="612">
        <v>10200</v>
      </c>
      <c r="H10" s="473">
        <f t="shared" ref="H10:H36" si="1">D10*G10</f>
        <v>114240</v>
      </c>
    </row>
    <row r="11" spans="1:18" s="13" customFormat="1">
      <c r="A11" s="174">
        <v>540101</v>
      </c>
      <c r="B11" s="230" t="s">
        <v>269</v>
      </c>
      <c r="C11" s="174" t="s">
        <v>268</v>
      </c>
      <c r="D11" s="175">
        <v>13.72</v>
      </c>
      <c r="E11" s="154"/>
      <c r="F11" s="154">
        <f t="shared" si="0"/>
        <v>0</v>
      </c>
      <c r="G11" s="612"/>
      <c r="H11" s="473">
        <f t="shared" si="1"/>
        <v>0</v>
      </c>
    </row>
    <row r="12" spans="1:18" s="13" customFormat="1">
      <c r="A12" s="174">
        <v>540102</v>
      </c>
      <c r="B12" s="230" t="s">
        <v>270</v>
      </c>
      <c r="C12" s="174" t="s">
        <v>268</v>
      </c>
      <c r="D12" s="175">
        <v>17.190000000000001</v>
      </c>
      <c r="E12" s="154"/>
      <c r="F12" s="154">
        <f t="shared" si="0"/>
        <v>0</v>
      </c>
      <c r="G12" s="612"/>
      <c r="H12" s="473">
        <f t="shared" si="1"/>
        <v>0</v>
      </c>
    </row>
    <row r="13" spans="1:18" s="13" customFormat="1">
      <c r="A13" s="174">
        <v>540103</v>
      </c>
      <c r="B13" s="230" t="s">
        <v>271</v>
      </c>
      <c r="C13" s="174" t="s">
        <v>268</v>
      </c>
      <c r="D13" s="175">
        <v>14.17</v>
      </c>
      <c r="E13" s="154"/>
      <c r="F13" s="154">
        <f t="shared" si="0"/>
        <v>0</v>
      </c>
      <c r="G13" s="612"/>
      <c r="H13" s="473">
        <f t="shared" si="1"/>
        <v>0</v>
      </c>
    </row>
    <row r="14" spans="1:18" s="13" customFormat="1">
      <c r="A14" s="174">
        <v>540104</v>
      </c>
      <c r="B14" s="230" t="s">
        <v>272</v>
      </c>
      <c r="C14" s="174" t="s">
        <v>268</v>
      </c>
      <c r="D14" s="175">
        <v>11.46</v>
      </c>
      <c r="E14" s="154"/>
      <c r="F14" s="154">
        <f t="shared" si="0"/>
        <v>0</v>
      </c>
      <c r="G14" s="612"/>
      <c r="H14" s="473">
        <f t="shared" si="1"/>
        <v>0</v>
      </c>
    </row>
    <row r="15" spans="1:18" s="13" customFormat="1" ht="14.25" customHeight="1">
      <c r="A15" s="174">
        <v>540105</v>
      </c>
      <c r="B15" s="230" t="s">
        <v>273</v>
      </c>
      <c r="C15" s="174" t="s">
        <v>268</v>
      </c>
      <c r="D15" s="175">
        <v>12.08</v>
      </c>
      <c r="E15" s="154"/>
      <c r="F15" s="154">
        <f t="shared" si="0"/>
        <v>0</v>
      </c>
      <c r="G15" s="612"/>
      <c r="H15" s="473">
        <f t="shared" si="1"/>
        <v>0</v>
      </c>
    </row>
    <row r="16" spans="1:18" s="13" customFormat="1">
      <c r="A16" s="174">
        <v>560100</v>
      </c>
      <c r="B16" s="230" t="s">
        <v>274</v>
      </c>
      <c r="C16" s="174" t="s">
        <v>268</v>
      </c>
      <c r="D16" s="175">
        <v>11.2</v>
      </c>
      <c r="E16" s="154"/>
      <c r="F16" s="154">
        <f t="shared" si="0"/>
        <v>0</v>
      </c>
      <c r="G16" s="612">
        <v>160000</v>
      </c>
      <c r="H16" s="473">
        <f t="shared" si="1"/>
        <v>1792000</v>
      </c>
    </row>
    <row r="17" spans="1:8" s="13" customFormat="1">
      <c r="A17" s="174">
        <v>560101</v>
      </c>
      <c r="B17" s="230" t="s">
        <v>275</v>
      </c>
      <c r="C17" s="174" t="s">
        <v>268</v>
      </c>
      <c r="D17" s="175">
        <v>11.2</v>
      </c>
      <c r="E17" s="154"/>
      <c r="F17" s="154">
        <f t="shared" si="0"/>
        <v>0</v>
      </c>
      <c r="G17" s="612">
        <v>9000</v>
      </c>
      <c r="H17" s="473">
        <f t="shared" si="1"/>
        <v>100800</v>
      </c>
    </row>
    <row r="18" spans="1:8" s="13" customFormat="1">
      <c r="A18" s="174">
        <v>560200</v>
      </c>
      <c r="B18" s="230" t="s">
        <v>276</v>
      </c>
      <c r="C18" s="174" t="s">
        <v>268</v>
      </c>
      <c r="D18" s="175">
        <v>17.27</v>
      </c>
      <c r="E18" s="154"/>
      <c r="F18" s="154">
        <f t="shared" si="0"/>
        <v>0</v>
      </c>
      <c r="G18" s="612"/>
      <c r="H18" s="473">
        <f t="shared" si="1"/>
        <v>0</v>
      </c>
    </row>
    <row r="19" spans="1:8" s="13" customFormat="1">
      <c r="A19" s="174">
        <v>560800</v>
      </c>
      <c r="B19" s="230" t="s">
        <v>277</v>
      </c>
      <c r="C19" s="174" t="s">
        <v>268</v>
      </c>
      <c r="D19" s="175">
        <v>18.78</v>
      </c>
      <c r="E19" s="154"/>
      <c r="F19" s="154">
        <f t="shared" si="0"/>
        <v>0</v>
      </c>
      <c r="G19" s="612"/>
      <c r="H19" s="473">
        <f t="shared" si="1"/>
        <v>0</v>
      </c>
    </row>
    <row r="20" spans="1:8" s="13" customFormat="1">
      <c r="A20" s="174">
        <v>560300</v>
      </c>
      <c r="B20" s="230" t="s">
        <v>278</v>
      </c>
      <c r="C20" s="174" t="s">
        <v>268</v>
      </c>
      <c r="D20" s="175">
        <v>12.08</v>
      </c>
      <c r="E20" s="154">
        <v>2065</v>
      </c>
      <c r="F20" s="154">
        <f t="shared" si="0"/>
        <v>24945.200000000001</v>
      </c>
      <c r="G20" s="612">
        <v>20000</v>
      </c>
      <c r="H20" s="473">
        <f t="shared" si="1"/>
        <v>241600</v>
      </c>
    </row>
    <row r="21" spans="1:8" s="13" customFormat="1">
      <c r="A21" s="174">
        <v>560102</v>
      </c>
      <c r="B21" s="230" t="s">
        <v>279</v>
      </c>
      <c r="C21" s="174" t="s">
        <v>268</v>
      </c>
      <c r="D21" s="175">
        <v>19.89</v>
      </c>
      <c r="E21" s="154"/>
      <c r="F21" s="154">
        <f t="shared" si="0"/>
        <v>0</v>
      </c>
      <c r="G21" s="612"/>
      <c r="H21" s="473">
        <f t="shared" si="1"/>
        <v>0</v>
      </c>
    </row>
    <row r="22" spans="1:8" s="13" customFormat="1" ht="22.5">
      <c r="A22" s="174">
        <v>560301</v>
      </c>
      <c r="B22" s="230" t="s">
        <v>280</v>
      </c>
      <c r="C22" s="174" t="s">
        <v>268</v>
      </c>
      <c r="D22" s="175">
        <v>13.31</v>
      </c>
      <c r="E22" s="154"/>
      <c r="F22" s="154">
        <f t="shared" si="0"/>
        <v>0</v>
      </c>
      <c r="G22" s="612"/>
      <c r="H22" s="473">
        <f t="shared" si="1"/>
        <v>0</v>
      </c>
    </row>
    <row r="23" spans="1:8" s="13" customFormat="1">
      <c r="A23" s="174">
        <v>510110</v>
      </c>
      <c r="B23" s="230" t="s">
        <v>281</v>
      </c>
      <c r="C23" s="174" t="s">
        <v>52</v>
      </c>
      <c r="D23" s="175">
        <v>760.94</v>
      </c>
      <c r="E23" s="154">
        <v>3</v>
      </c>
      <c r="F23" s="154">
        <f t="shared" si="0"/>
        <v>2282.8200000000002</v>
      </c>
      <c r="G23" s="612"/>
      <c r="H23" s="473">
        <f t="shared" si="1"/>
        <v>0</v>
      </c>
    </row>
    <row r="24" spans="1:8" s="13" customFormat="1">
      <c r="A24" s="174">
        <v>510200</v>
      </c>
      <c r="B24" s="230" t="s">
        <v>282</v>
      </c>
      <c r="C24" s="174" t="s">
        <v>268</v>
      </c>
      <c r="D24" s="175">
        <v>27.55</v>
      </c>
      <c r="E24" s="154"/>
      <c r="F24" s="154">
        <f t="shared" si="0"/>
        <v>0</v>
      </c>
      <c r="G24" s="612">
        <v>1500</v>
      </c>
      <c r="H24" s="473">
        <f t="shared" si="1"/>
        <v>41325</v>
      </c>
    </row>
    <row r="25" spans="1:8" s="13" customFormat="1">
      <c r="A25" s="174">
        <v>510299</v>
      </c>
      <c r="B25" s="230" t="s">
        <v>283</v>
      </c>
      <c r="C25" s="174" t="s">
        <v>268</v>
      </c>
      <c r="D25" s="175">
        <v>23.61</v>
      </c>
      <c r="E25" s="154">
        <v>310</v>
      </c>
      <c r="F25" s="154">
        <f t="shared" si="0"/>
        <v>7319.0999999999995</v>
      </c>
      <c r="G25" s="612"/>
      <c r="H25" s="473">
        <f t="shared" si="1"/>
        <v>0</v>
      </c>
    </row>
    <row r="26" spans="1:8" s="13" customFormat="1">
      <c r="A26" s="174">
        <v>510500</v>
      </c>
      <c r="B26" s="230" t="s">
        <v>284</v>
      </c>
      <c r="C26" s="174" t="s">
        <v>52</v>
      </c>
      <c r="D26" s="176">
        <v>2072.31</v>
      </c>
      <c r="E26" s="154"/>
      <c r="F26" s="154">
        <f t="shared" si="0"/>
        <v>0</v>
      </c>
      <c r="G26" s="612">
        <v>10</v>
      </c>
      <c r="H26" s="473">
        <f t="shared" si="1"/>
        <v>20723.099999999999</v>
      </c>
    </row>
    <row r="27" spans="1:8" s="13" customFormat="1">
      <c r="A27" s="174">
        <v>520100</v>
      </c>
      <c r="B27" s="230" t="s">
        <v>285</v>
      </c>
      <c r="C27" s="174" t="s">
        <v>268</v>
      </c>
      <c r="D27" s="175">
        <v>10.66</v>
      </c>
      <c r="E27" s="154"/>
      <c r="F27" s="154">
        <f t="shared" si="0"/>
        <v>0</v>
      </c>
      <c r="G27" s="612">
        <v>56080</v>
      </c>
      <c r="H27" s="473">
        <f t="shared" si="1"/>
        <v>597812.80000000005</v>
      </c>
    </row>
    <row r="28" spans="1:8" s="13" customFormat="1">
      <c r="A28" s="174">
        <v>520101</v>
      </c>
      <c r="B28" s="230" t="s">
        <v>286</v>
      </c>
      <c r="C28" s="174" t="s">
        <v>268</v>
      </c>
      <c r="D28" s="175">
        <v>20.02</v>
      </c>
      <c r="E28" s="154"/>
      <c r="F28" s="154">
        <f t="shared" si="0"/>
        <v>0</v>
      </c>
      <c r="G28" s="612"/>
      <c r="H28" s="473">
        <f t="shared" si="1"/>
        <v>0</v>
      </c>
    </row>
    <row r="29" spans="1:8" s="13" customFormat="1">
      <c r="A29" s="174">
        <v>520102</v>
      </c>
      <c r="B29" s="230" t="s">
        <v>287</v>
      </c>
      <c r="C29" s="174" t="s">
        <v>268</v>
      </c>
      <c r="D29" s="175">
        <v>17.690000000000001</v>
      </c>
      <c r="E29" s="154"/>
      <c r="F29" s="154">
        <f t="shared" si="0"/>
        <v>0</v>
      </c>
      <c r="G29" s="612"/>
      <c r="H29" s="473">
        <f t="shared" si="1"/>
        <v>0</v>
      </c>
    </row>
    <row r="30" spans="1:8" s="13" customFormat="1">
      <c r="A30" s="174">
        <v>521000</v>
      </c>
      <c r="B30" s="230" t="s">
        <v>288</v>
      </c>
      <c r="C30" s="174" t="s">
        <v>52</v>
      </c>
      <c r="D30" s="176">
        <v>2950.57</v>
      </c>
      <c r="E30" s="154"/>
      <c r="F30" s="154">
        <f t="shared" si="0"/>
        <v>0</v>
      </c>
      <c r="G30" s="612">
        <v>10</v>
      </c>
      <c r="H30" s="473">
        <f t="shared" si="1"/>
        <v>29505.7</v>
      </c>
    </row>
    <row r="31" spans="1:8" s="13" customFormat="1">
      <c r="A31" s="174">
        <v>510000</v>
      </c>
      <c r="B31" s="230" t="s">
        <v>289</v>
      </c>
      <c r="C31" s="174" t="s">
        <v>52</v>
      </c>
      <c r="D31" s="176">
        <v>7928.48</v>
      </c>
      <c r="E31" s="154"/>
      <c r="F31" s="154">
        <f t="shared" si="0"/>
        <v>0</v>
      </c>
      <c r="G31" s="612"/>
      <c r="H31" s="473">
        <f t="shared" si="1"/>
        <v>0</v>
      </c>
    </row>
    <row r="32" spans="1:8" s="13" customFormat="1" ht="22.5">
      <c r="A32" s="174">
        <v>570100</v>
      </c>
      <c r="B32" s="230" t="s">
        <v>290</v>
      </c>
      <c r="C32" s="174" t="s">
        <v>52</v>
      </c>
      <c r="D32" s="175" t="s">
        <v>291</v>
      </c>
      <c r="E32" s="154"/>
      <c r="F32" s="154" t="e">
        <f t="shared" si="0"/>
        <v>#VALUE!</v>
      </c>
      <c r="G32" s="612"/>
      <c r="H32" s="473"/>
    </row>
    <row r="33" spans="1:15" s="13" customFormat="1">
      <c r="A33" s="174">
        <v>580100</v>
      </c>
      <c r="B33" s="230" t="s">
        <v>292</v>
      </c>
      <c r="C33" s="174" t="s">
        <v>268</v>
      </c>
      <c r="D33" s="175">
        <v>13.31</v>
      </c>
      <c r="E33" s="154"/>
      <c r="F33" s="154">
        <f t="shared" si="0"/>
        <v>0</v>
      </c>
      <c r="G33" s="612"/>
      <c r="H33" s="473">
        <f t="shared" si="1"/>
        <v>0</v>
      </c>
    </row>
    <row r="34" spans="1:15" s="13" customFormat="1">
      <c r="A34" s="174">
        <v>580101</v>
      </c>
      <c r="B34" s="230" t="s">
        <v>293</v>
      </c>
      <c r="C34" s="174" t="s">
        <v>268</v>
      </c>
      <c r="D34" s="175">
        <v>10.23</v>
      </c>
      <c r="E34" s="154"/>
      <c r="F34" s="154">
        <f t="shared" si="0"/>
        <v>0</v>
      </c>
      <c r="G34" s="612"/>
      <c r="H34" s="473">
        <f t="shared" si="1"/>
        <v>0</v>
      </c>
    </row>
    <row r="35" spans="1:15" s="13" customFormat="1">
      <c r="A35" s="174">
        <v>580102</v>
      </c>
      <c r="B35" s="230" t="s">
        <v>294</v>
      </c>
      <c r="C35" s="174" t="s">
        <v>268</v>
      </c>
      <c r="D35" s="175">
        <v>12.99</v>
      </c>
      <c r="E35" s="154"/>
      <c r="F35" s="154">
        <f t="shared" si="0"/>
        <v>0</v>
      </c>
      <c r="G35" s="612"/>
      <c r="H35" s="473">
        <f t="shared" si="1"/>
        <v>0</v>
      </c>
    </row>
    <row r="36" spans="1:15" s="13" customFormat="1" ht="22.5">
      <c r="A36" s="174">
        <v>590100</v>
      </c>
      <c r="B36" s="230" t="s">
        <v>295</v>
      </c>
      <c r="C36" s="174" t="s">
        <v>268</v>
      </c>
      <c r="D36" s="175">
        <v>26.6</v>
      </c>
      <c r="E36" s="154"/>
      <c r="F36" s="154">
        <f t="shared" si="0"/>
        <v>0</v>
      </c>
      <c r="G36" s="612"/>
      <c r="H36" s="473">
        <f t="shared" si="1"/>
        <v>0</v>
      </c>
    </row>
    <row r="37" spans="1:15" s="13" customFormat="1">
      <c r="A37" s="174"/>
      <c r="B37" s="617" t="s">
        <v>4021</v>
      </c>
      <c r="C37" s="618"/>
      <c r="D37" s="619"/>
      <c r="E37" s="620"/>
      <c r="F37" s="620"/>
      <c r="G37" s="621"/>
      <c r="H37" s="622">
        <f>SUM(H10:H36)</f>
        <v>2938006.6000000006</v>
      </c>
    </row>
    <row r="38" spans="1:15" s="13" customFormat="1" ht="32.25" customHeight="1">
      <c r="A38" s="312"/>
      <c r="B38" s="698" t="s">
        <v>347</v>
      </c>
      <c r="C38" s="699"/>
      <c r="D38" s="699"/>
      <c r="E38" s="699"/>
      <c r="F38" s="699"/>
      <c r="G38" s="699"/>
      <c r="H38" s="700"/>
    </row>
    <row r="39" spans="1:15">
      <c r="A39" s="571">
        <v>590101</v>
      </c>
      <c r="B39" s="572" t="s">
        <v>267</v>
      </c>
      <c r="C39" s="571" t="s">
        <v>268</v>
      </c>
      <c r="D39" s="573">
        <v>6.38</v>
      </c>
      <c r="E39" s="590">
        <v>77322</v>
      </c>
      <c r="F39" s="154">
        <f t="shared" ref="F39:F64" si="2">D39*E39</f>
        <v>493314.36</v>
      </c>
      <c r="G39" s="313"/>
      <c r="H39" s="154">
        <f t="shared" ref="H39:H64" si="3">D39*G39</f>
        <v>0</v>
      </c>
      <c r="I39" s="12"/>
      <c r="J39" s="11"/>
      <c r="K39" s="11"/>
      <c r="N39" s="11"/>
      <c r="O39" s="11"/>
    </row>
    <row r="40" spans="1:15">
      <c r="A40" s="571">
        <v>590102</v>
      </c>
      <c r="B40" s="572" t="s">
        <v>269</v>
      </c>
      <c r="C40" s="571" t="s">
        <v>268</v>
      </c>
      <c r="D40" s="573">
        <v>7.82</v>
      </c>
      <c r="E40" s="590">
        <v>665</v>
      </c>
      <c r="F40" s="154">
        <f t="shared" si="2"/>
        <v>5200.3</v>
      </c>
      <c r="G40" s="313"/>
      <c r="H40" s="154">
        <f t="shared" si="3"/>
        <v>0</v>
      </c>
      <c r="I40" s="14"/>
    </row>
    <row r="41" spans="1:15">
      <c r="A41" s="571">
        <v>590103</v>
      </c>
      <c r="B41" s="572" t="s">
        <v>270</v>
      </c>
      <c r="C41" s="571" t="s">
        <v>268</v>
      </c>
      <c r="D41" s="573">
        <v>9.8000000000000007</v>
      </c>
      <c r="E41" s="590"/>
      <c r="F41" s="154">
        <f t="shared" si="2"/>
        <v>0</v>
      </c>
      <c r="G41" s="313"/>
      <c r="H41" s="154">
        <f t="shared" si="3"/>
        <v>0</v>
      </c>
      <c r="I41" s="14"/>
    </row>
    <row r="42" spans="1:15">
      <c r="A42" s="571">
        <v>590104</v>
      </c>
      <c r="B42" s="572" t="s">
        <v>271</v>
      </c>
      <c r="C42" s="571" t="s">
        <v>268</v>
      </c>
      <c r="D42" s="573">
        <v>8.08</v>
      </c>
      <c r="E42" s="616"/>
      <c r="F42" s="154">
        <f t="shared" si="2"/>
        <v>0</v>
      </c>
      <c r="G42" s="314"/>
      <c r="H42" s="154">
        <f t="shared" si="3"/>
        <v>0</v>
      </c>
    </row>
    <row r="43" spans="1:15">
      <c r="A43" s="571">
        <v>590105</v>
      </c>
      <c r="B43" s="572" t="s">
        <v>272</v>
      </c>
      <c r="C43" s="571" t="s">
        <v>268</v>
      </c>
      <c r="D43" s="573">
        <v>6.53</v>
      </c>
      <c r="E43" s="616"/>
      <c r="F43" s="154">
        <f t="shared" si="2"/>
        <v>0</v>
      </c>
      <c r="G43" s="314"/>
      <c r="H43" s="154">
        <f t="shared" si="3"/>
        <v>0</v>
      </c>
    </row>
    <row r="44" spans="1:15" ht="22.5">
      <c r="A44" s="571">
        <v>590106</v>
      </c>
      <c r="B44" s="572" t="s">
        <v>273</v>
      </c>
      <c r="C44" s="571" t="s">
        <v>268</v>
      </c>
      <c r="D44" s="573">
        <v>6.88</v>
      </c>
      <c r="E44" s="616">
        <v>1840</v>
      </c>
      <c r="F44" s="154">
        <f t="shared" si="2"/>
        <v>12659.199999999999</v>
      </c>
      <c r="G44" s="314"/>
      <c r="H44" s="154">
        <f t="shared" si="3"/>
        <v>0</v>
      </c>
    </row>
    <row r="45" spans="1:15">
      <c r="A45" s="571">
        <v>590107</v>
      </c>
      <c r="B45" s="572" t="s">
        <v>274</v>
      </c>
      <c r="C45" s="571" t="s">
        <v>268</v>
      </c>
      <c r="D45" s="573">
        <v>6.38</v>
      </c>
      <c r="E45" s="616">
        <v>317232</v>
      </c>
      <c r="F45" s="154">
        <f t="shared" si="2"/>
        <v>2023940.16</v>
      </c>
      <c r="G45" s="314"/>
      <c r="H45" s="154">
        <f t="shared" si="3"/>
        <v>0</v>
      </c>
    </row>
    <row r="46" spans="1:15">
      <c r="A46" s="571">
        <v>590108</v>
      </c>
      <c r="B46" s="572" t="s">
        <v>275</v>
      </c>
      <c r="C46" s="571" t="s">
        <v>268</v>
      </c>
      <c r="D46" s="573">
        <v>6.38</v>
      </c>
      <c r="E46" s="616">
        <v>8754</v>
      </c>
      <c r="F46" s="154">
        <f t="shared" si="2"/>
        <v>55850.52</v>
      </c>
      <c r="G46" s="314"/>
      <c r="H46" s="154">
        <f t="shared" si="3"/>
        <v>0</v>
      </c>
    </row>
    <row r="47" spans="1:15">
      <c r="A47" s="571">
        <v>590109</v>
      </c>
      <c r="B47" s="572" t="s">
        <v>276</v>
      </c>
      <c r="C47" s="571" t="s">
        <v>268</v>
      </c>
      <c r="D47" s="573">
        <v>9.84</v>
      </c>
      <c r="E47" s="616"/>
      <c r="F47" s="154">
        <f t="shared" si="2"/>
        <v>0</v>
      </c>
      <c r="G47" s="314"/>
      <c r="H47" s="154">
        <f t="shared" si="3"/>
        <v>0</v>
      </c>
    </row>
    <row r="48" spans="1:15">
      <c r="A48" s="571">
        <v>590110</v>
      </c>
      <c r="B48" s="572" t="s">
        <v>277</v>
      </c>
      <c r="C48" s="571" t="s">
        <v>268</v>
      </c>
      <c r="D48" s="573">
        <v>10.7</v>
      </c>
      <c r="E48" s="616"/>
      <c r="F48" s="154">
        <f t="shared" si="2"/>
        <v>0</v>
      </c>
      <c r="G48" s="314"/>
      <c r="H48" s="154">
        <f t="shared" si="3"/>
        <v>0</v>
      </c>
    </row>
    <row r="49" spans="1:8">
      <c r="A49" s="571">
        <v>590111</v>
      </c>
      <c r="B49" s="572" t="s">
        <v>278</v>
      </c>
      <c r="C49" s="571" t="s">
        <v>268</v>
      </c>
      <c r="D49" s="573">
        <v>6.88</v>
      </c>
      <c r="E49" s="616">
        <v>21495</v>
      </c>
      <c r="F49" s="154">
        <f t="shared" si="2"/>
        <v>147885.6</v>
      </c>
      <c r="G49" s="314"/>
      <c r="H49" s="154">
        <f t="shared" si="3"/>
        <v>0</v>
      </c>
    </row>
    <row r="50" spans="1:8">
      <c r="A50" s="571">
        <v>590112</v>
      </c>
      <c r="B50" s="572" t="s">
        <v>279</v>
      </c>
      <c r="C50" s="571" t="s">
        <v>268</v>
      </c>
      <c r="D50" s="573">
        <v>11.34</v>
      </c>
      <c r="E50" s="616"/>
      <c r="F50" s="154">
        <f t="shared" si="2"/>
        <v>0</v>
      </c>
      <c r="G50" s="314"/>
      <c r="H50" s="154">
        <f t="shared" si="3"/>
        <v>0</v>
      </c>
    </row>
    <row r="51" spans="1:8" ht="22.5">
      <c r="A51" s="571">
        <v>590113</v>
      </c>
      <c r="B51" s="572" t="s">
        <v>280</v>
      </c>
      <c r="C51" s="571" t="s">
        <v>268</v>
      </c>
      <c r="D51" s="573">
        <v>7.59</v>
      </c>
      <c r="E51" s="616"/>
      <c r="F51" s="154">
        <f t="shared" si="2"/>
        <v>0</v>
      </c>
      <c r="G51" s="314"/>
      <c r="H51" s="154">
        <f t="shared" si="3"/>
        <v>0</v>
      </c>
    </row>
    <row r="52" spans="1:8" ht="22.5">
      <c r="A52" s="571">
        <v>590114</v>
      </c>
      <c r="B52" s="572" t="s">
        <v>281</v>
      </c>
      <c r="C52" s="571" t="s">
        <v>52</v>
      </c>
      <c r="D52" s="573" t="s">
        <v>344</v>
      </c>
      <c r="E52" s="616"/>
      <c r="F52" s="154"/>
      <c r="G52" s="314"/>
      <c r="H52" s="154"/>
    </row>
    <row r="53" spans="1:8">
      <c r="A53" s="571">
        <v>590115</v>
      </c>
      <c r="B53" s="572" t="s">
        <v>282</v>
      </c>
      <c r="C53" s="571" t="s">
        <v>268</v>
      </c>
      <c r="D53" s="573">
        <v>15.71</v>
      </c>
      <c r="E53" s="616">
        <v>1504</v>
      </c>
      <c r="F53" s="154">
        <f t="shared" si="2"/>
        <v>23627.84</v>
      </c>
      <c r="G53" s="314"/>
      <c r="H53" s="154">
        <f t="shared" si="3"/>
        <v>0</v>
      </c>
    </row>
    <row r="54" spans="1:8">
      <c r="A54" s="571">
        <v>590116</v>
      </c>
      <c r="B54" s="572" t="s">
        <v>283</v>
      </c>
      <c r="C54" s="571" t="s">
        <v>268</v>
      </c>
      <c r="D54" s="573">
        <v>13.46</v>
      </c>
      <c r="E54" s="616">
        <v>665</v>
      </c>
      <c r="F54" s="154">
        <f t="shared" si="2"/>
        <v>8950.9000000000015</v>
      </c>
      <c r="G54" s="314"/>
      <c r="H54" s="154"/>
    </row>
    <row r="55" spans="1:8">
      <c r="A55" s="571">
        <v>590117</v>
      </c>
      <c r="B55" s="572" t="s">
        <v>284</v>
      </c>
      <c r="C55" s="571" t="s">
        <v>52</v>
      </c>
      <c r="D55" s="574">
        <v>1181.22</v>
      </c>
      <c r="E55" s="616"/>
      <c r="F55" s="154">
        <f t="shared" si="2"/>
        <v>0</v>
      </c>
      <c r="G55" s="314"/>
      <c r="H55" s="154">
        <f t="shared" si="3"/>
        <v>0</v>
      </c>
    </row>
    <row r="56" spans="1:8">
      <c r="A56" s="571">
        <v>590118</v>
      </c>
      <c r="B56" s="572" t="s">
        <v>285</v>
      </c>
      <c r="C56" s="571" t="s">
        <v>268</v>
      </c>
      <c r="D56" s="573">
        <v>6.07</v>
      </c>
      <c r="E56" s="616">
        <v>114621</v>
      </c>
      <c r="F56" s="154">
        <f t="shared" si="2"/>
        <v>695749.47000000009</v>
      </c>
      <c r="G56" s="314"/>
      <c r="H56" s="154">
        <f t="shared" si="3"/>
        <v>0</v>
      </c>
    </row>
    <row r="57" spans="1:8">
      <c r="A57" s="571">
        <v>590119</v>
      </c>
      <c r="B57" s="572" t="s">
        <v>286</v>
      </c>
      <c r="C57" s="571" t="s">
        <v>268</v>
      </c>
      <c r="D57" s="573">
        <v>11.41</v>
      </c>
      <c r="E57" s="616"/>
      <c r="F57" s="154">
        <f t="shared" si="2"/>
        <v>0</v>
      </c>
      <c r="G57" s="314"/>
      <c r="H57" s="154">
        <f t="shared" si="3"/>
        <v>0</v>
      </c>
    </row>
    <row r="58" spans="1:8">
      <c r="A58" s="571">
        <v>590120</v>
      </c>
      <c r="B58" s="572" t="s">
        <v>287</v>
      </c>
      <c r="C58" s="571" t="s">
        <v>268</v>
      </c>
      <c r="D58" s="573">
        <v>10.08</v>
      </c>
      <c r="E58" s="616"/>
      <c r="F58" s="154">
        <f t="shared" si="2"/>
        <v>0</v>
      </c>
      <c r="G58" s="314"/>
      <c r="H58" s="154">
        <f t="shared" si="3"/>
        <v>0</v>
      </c>
    </row>
    <row r="59" spans="1:8">
      <c r="A59" s="571">
        <v>590121</v>
      </c>
      <c r="B59" s="572" t="s">
        <v>288</v>
      </c>
      <c r="C59" s="571" t="s">
        <v>52</v>
      </c>
      <c r="D59" s="573">
        <v>1681.83</v>
      </c>
      <c r="E59" s="616"/>
      <c r="F59" s="154">
        <f t="shared" si="2"/>
        <v>0</v>
      </c>
      <c r="G59" s="314"/>
      <c r="H59" s="154">
        <f t="shared" si="3"/>
        <v>0</v>
      </c>
    </row>
    <row r="60" spans="1:8">
      <c r="A60" s="571">
        <v>590122</v>
      </c>
      <c r="B60" s="572" t="s">
        <v>289</v>
      </c>
      <c r="C60" s="571" t="s">
        <v>52</v>
      </c>
      <c r="D60" s="573">
        <v>4519.2299999999996</v>
      </c>
      <c r="E60" s="616"/>
      <c r="F60" s="154">
        <f t="shared" si="2"/>
        <v>0</v>
      </c>
      <c r="G60" s="314"/>
      <c r="H60" s="154">
        <f t="shared" si="3"/>
        <v>0</v>
      </c>
    </row>
    <row r="61" spans="1:8" ht="22.5">
      <c r="A61" s="571">
        <v>590123</v>
      </c>
      <c r="B61" s="572" t="s">
        <v>290</v>
      </c>
      <c r="C61" s="571" t="s">
        <v>52</v>
      </c>
      <c r="D61" s="573" t="s">
        <v>345</v>
      </c>
      <c r="E61" s="616"/>
      <c r="F61" s="154"/>
      <c r="G61" s="314"/>
      <c r="H61" s="154"/>
    </row>
    <row r="62" spans="1:8">
      <c r="A62" s="571">
        <v>590124</v>
      </c>
      <c r="B62" s="572" t="s">
        <v>292</v>
      </c>
      <c r="C62" s="571" t="s">
        <v>268</v>
      </c>
      <c r="D62" s="573">
        <v>7.59</v>
      </c>
      <c r="E62" s="616"/>
      <c r="F62" s="154">
        <f t="shared" si="2"/>
        <v>0</v>
      </c>
      <c r="G62" s="314"/>
      <c r="H62" s="154">
        <f t="shared" si="3"/>
        <v>0</v>
      </c>
    </row>
    <row r="63" spans="1:8">
      <c r="A63" s="571">
        <v>590125</v>
      </c>
      <c r="B63" s="572" t="s">
        <v>293</v>
      </c>
      <c r="C63" s="571" t="s">
        <v>268</v>
      </c>
      <c r="D63" s="573">
        <v>5.83</v>
      </c>
      <c r="E63" s="616"/>
      <c r="F63" s="154">
        <f t="shared" si="2"/>
        <v>0</v>
      </c>
      <c r="G63" s="314"/>
      <c r="H63" s="154">
        <f t="shared" si="3"/>
        <v>0</v>
      </c>
    </row>
    <row r="64" spans="1:8">
      <c r="A64" s="571">
        <v>590126</v>
      </c>
      <c r="B64" s="572" t="s">
        <v>294</v>
      </c>
      <c r="C64" s="571" t="s">
        <v>268</v>
      </c>
      <c r="D64" s="573">
        <v>7.4</v>
      </c>
      <c r="E64" s="616">
        <v>1045</v>
      </c>
      <c r="F64" s="154">
        <f t="shared" si="2"/>
        <v>7733</v>
      </c>
      <c r="G64" s="314"/>
      <c r="H64" s="154">
        <f t="shared" si="3"/>
        <v>0</v>
      </c>
    </row>
    <row r="65" spans="1:8" ht="22.5">
      <c r="A65" s="571">
        <v>590127</v>
      </c>
      <c r="B65" s="572" t="s">
        <v>295</v>
      </c>
      <c r="C65" s="571" t="s">
        <v>268</v>
      </c>
      <c r="D65" s="573">
        <v>15.16</v>
      </c>
      <c r="E65" s="616"/>
      <c r="F65" s="154">
        <f>D65*E65</f>
        <v>0</v>
      </c>
      <c r="G65" s="314"/>
      <c r="H65" s="154">
        <f>D65*G65</f>
        <v>0</v>
      </c>
    </row>
    <row r="66" spans="1:8">
      <c r="A66" s="571" t="s">
        <v>3997</v>
      </c>
      <c r="B66" s="572" t="s">
        <v>3998</v>
      </c>
      <c r="C66" s="571" t="s">
        <v>3999</v>
      </c>
      <c r="D66" s="573">
        <v>1350</v>
      </c>
      <c r="E66" s="616">
        <v>27</v>
      </c>
      <c r="F66" s="154">
        <f>D66*E66</f>
        <v>36450</v>
      </c>
      <c r="G66" s="314"/>
      <c r="H66" s="154">
        <f>D66*G66</f>
        <v>0</v>
      </c>
    </row>
    <row r="67" spans="1:8">
      <c r="A67" s="571" t="s">
        <v>4000</v>
      </c>
      <c r="B67" s="572" t="s">
        <v>3998</v>
      </c>
      <c r="C67" s="571" t="s">
        <v>3999</v>
      </c>
      <c r="D67" s="573">
        <v>1117.5999999999999</v>
      </c>
      <c r="E67" s="616">
        <v>1</v>
      </c>
      <c r="F67" s="154">
        <f>D67*E67</f>
        <v>1117.5999999999999</v>
      </c>
      <c r="G67" s="314"/>
      <c r="H67" s="154">
        <f>D67*G67</f>
        <v>0</v>
      </c>
    </row>
    <row r="68" spans="1:8">
      <c r="A68" s="571" t="s">
        <v>4002</v>
      </c>
      <c r="B68" s="572" t="s">
        <v>4003</v>
      </c>
      <c r="C68" s="571" t="s">
        <v>3999</v>
      </c>
      <c r="D68" s="573">
        <v>14575</v>
      </c>
      <c r="E68" s="616">
        <v>3</v>
      </c>
      <c r="F68" s="154">
        <f>D68*E68</f>
        <v>43725</v>
      </c>
      <c r="G68" s="314"/>
      <c r="H68" s="154">
        <f>D68*G68</f>
        <v>0</v>
      </c>
    </row>
    <row r="69" spans="1:8">
      <c r="A69" s="571"/>
      <c r="B69" s="572" t="s">
        <v>4001</v>
      </c>
      <c r="C69" s="571"/>
      <c r="D69" s="573"/>
      <c r="E69" s="314"/>
      <c r="F69" s="154">
        <f>SUM(F39:F68)+F20+F23+F25</f>
        <v>3590751.0700000003</v>
      </c>
      <c r="G69" s="314"/>
      <c r="H69" s="154">
        <f>H39+H45+H46+H49+H53+H55+H56+H57+H59+H66+H67</f>
        <v>0</v>
      </c>
    </row>
    <row r="70" spans="1:8">
      <c r="A70" s="557" t="s">
        <v>4020</v>
      </c>
    </row>
  </sheetData>
  <mergeCells count="9">
    <mergeCell ref="B9:H9"/>
    <mergeCell ref="B38:H38"/>
    <mergeCell ref="D6:D8"/>
    <mergeCell ref="A6:A8"/>
    <mergeCell ref="B6:B8"/>
    <mergeCell ref="C6:C8"/>
    <mergeCell ref="E6:H6"/>
    <mergeCell ref="E7:F7"/>
    <mergeCell ref="G7:H7"/>
  </mergeCells>
  <phoneticPr fontId="12" type="noConversion"/>
  <pageMargins left="0" right="0" top="0" bottom="0" header="0.31496062992125984" footer="0.31496062992125984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R122"/>
  <sheetViews>
    <sheetView view="pageBreakPreview" zoomScaleSheetLayoutView="100" workbookViewId="0">
      <selection activeCell="I23" sqref="I23"/>
    </sheetView>
  </sheetViews>
  <sheetFormatPr defaultRowHeight="12.75"/>
  <cols>
    <col min="1" max="1" width="18.28515625" style="10" customWidth="1"/>
    <col min="2" max="2" width="7.85546875" style="10" customWidth="1"/>
    <col min="3" max="3" width="22.7109375" style="10" customWidth="1"/>
    <col min="4" max="5" width="12.5703125" style="10" customWidth="1"/>
    <col min="6" max="6" width="8.85546875" style="10" customWidth="1"/>
    <col min="7" max="7" width="10" style="10" customWidth="1"/>
    <col min="8" max="8" width="9.85546875" style="10" customWidth="1"/>
    <col min="9" max="9" width="8.85546875" style="10" customWidth="1"/>
    <col min="10" max="10" width="8.7109375" style="10" customWidth="1"/>
    <col min="11" max="11" width="10.42578125" style="10" customWidth="1"/>
    <col min="12" max="16384" width="9.140625" style="10"/>
  </cols>
  <sheetData>
    <row r="1" spans="1:1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</row>
    <row r="2" spans="1:1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</row>
    <row r="3" spans="1:18">
      <c r="A3" s="221"/>
      <c r="B3" s="222"/>
      <c r="C3" s="213"/>
      <c r="D3" s="217"/>
      <c r="E3" s="217"/>
      <c r="F3" s="217"/>
      <c r="G3" s="219"/>
    </row>
    <row r="4" spans="1:18" ht="14.25">
      <c r="A4" s="221"/>
      <c r="B4" s="222" t="s">
        <v>196</v>
      </c>
      <c r="C4" s="214" t="s">
        <v>305</v>
      </c>
      <c r="D4" s="218"/>
      <c r="E4" s="218"/>
      <c r="F4" s="218"/>
      <c r="G4" s="220"/>
    </row>
    <row r="5" spans="1:18" ht="15.75">
      <c r="J5" s="286"/>
      <c r="K5" s="286"/>
      <c r="L5" s="31"/>
      <c r="M5" s="31"/>
      <c r="N5" s="5"/>
    </row>
    <row r="6" spans="1:18" ht="12.75" customHeight="1">
      <c r="A6" s="664" t="s">
        <v>8</v>
      </c>
      <c r="B6" s="664" t="s">
        <v>9</v>
      </c>
      <c r="C6" s="664" t="s">
        <v>10</v>
      </c>
      <c r="D6" s="664" t="s">
        <v>11</v>
      </c>
      <c r="E6" s="664" t="s">
        <v>12</v>
      </c>
      <c r="F6" s="704" t="s">
        <v>360</v>
      </c>
      <c r="G6" s="704"/>
      <c r="H6" s="704"/>
      <c r="I6" s="704" t="s">
        <v>361</v>
      </c>
      <c r="J6" s="704"/>
      <c r="K6" s="704"/>
      <c r="L6" s="31"/>
      <c r="M6" s="31"/>
      <c r="N6" s="5"/>
    </row>
    <row r="7" spans="1:18" ht="23.25" thickBot="1">
      <c r="A7" s="664"/>
      <c r="B7" s="664"/>
      <c r="C7" s="664"/>
      <c r="D7" s="664"/>
      <c r="E7" s="664"/>
      <c r="F7" s="154" t="s">
        <v>13</v>
      </c>
      <c r="G7" s="173" t="s">
        <v>14</v>
      </c>
      <c r="H7" s="293" t="s">
        <v>15</v>
      </c>
      <c r="I7" s="154" t="s">
        <v>13</v>
      </c>
      <c r="J7" s="173" t="s">
        <v>14</v>
      </c>
      <c r="K7" s="293" t="s">
        <v>15</v>
      </c>
      <c r="L7" s="5"/>
      <c r="M7" s="5"/>
      <c r="N7" s="5"/>
    </row>
    <row r="8" spans="1:18" ht="13.5" thickBot="1">
      <c r="A8" s="157" t="s">
        <v>80</v>
      </c>
      <c r="B8" s="157"/>
      <c r="C8" s="157"/>
      <c r="D8" s="157"/>
      <c r="E8" s="157"/>
      <c r="F8" s="157"/>
      <c r="G8" s="280"/>
      <c r="H8" s="578">
        <f>H83</f>
        <v>5480450.8299999991</v>
      </c>
      <c r="I8" s="292"/>
      <c r="J8" s="290"/>
      <c r="K8" s="583">
        <v>5015000</v>
      </c>
      <c r="L8" s="5"/>
      <c r="M8" s="5"/>
      <c r="N8" s="5"/>
    </row>
    <row r="9" spans="1:18" ht="12.75" customHeight="1">
      <c r="A9" s="157"/>
      <c r="B9" s="436" t="s">
        <v>4016</v>
      </c>
      <c r="C9" s="706" t="s">
        <v>4004</v>
      </c>
      <c r="D9" s="707"/>
      <c r="E9" s="708"/>
      <c r="F9" s="430">
        <v>2</v>
      </c>
      <c r="G9" s="433">
        <v>714.89</v>
      </c>
      <c r="H9" s="434">
        <f>F9*G9</f>
        <v>1429.78</v>
      </c>
      <c r="I9" s="584">
        <v>2</v>
      </c>
      <c r="J9" s="585">
        <v>714.89</v>
      </c>
      <c r="K9" s="593">
        <f>I9*J9</f>
        <v>1429.78</v>
      </c>
    </row>
    <row r="10" spans="1:18" ht="12.75" customHeight="1">
      <c r="A10" s="157"/>
      <c r="B10" s="432" t="s">
        <v>1891</v>
      </c>
      <c r="C10" s="706" t="s">
        <v>1892</v>
      </c>
      <c r="D10" s="707"/>
      <c r="E10" s="708"/>
      <c r="F10" s="430"/>
      <c r="G10" s="433"/>
      <c r="H10" s="434">
        <f t="shared" ref="H10:H82" si="0">F10*G10</f>
        <v>0</v>
      </c>
      <c r="I10" s="584"/>
      <c r="J10" s="585"/>
      <c r="K10" s="586"/>
      <c r="Q10" s="203"/>
      <c r="R10" s="203"/>
    </row>
    <row r="11" spans="1:18" ht="12.75" customHeight="1">
      <c r="A11" s="157"/>
      <c r="B11" s="432" t="s">
        <v>1893</v>
      </c>
      <c r="C11" s="706" t="s">
        <v>1894</v>
      </c>
      <c r="D11" s="707"/>
      <c r="E11" s="708"/>
      <c r="F11" s="430">
        <v>36</v>
      </c>
      <c r="G11" s="433">
        <v>364.58</v>
      </c>
      <c r="H11" s="434">
        <f t="shared" si="0"/>
        <v>13124.88</v>
      </c>
      <c r="I11" s="584"/>
      <c r="J11" s="585"/>
      <c r="K11" s="586">
        <f t="shared" ref="K11:K82" si="1">I11*J11</f>
        <v>0</v>
      </c>
      <c r="Q11" s="203"/>
      <c r="R11" s="203"/>
    </row>
    <row r="12" spans="1:18" ht="12.75" customHeight="1">
      <c r="A12" s="157"/>
      <c r="B12" s="436" t="s">
        <v>1895</v>
      </c>
      <c r="C12" s="706" t="s">
        <v>1896</v>
      </c>
      <c r="D12" s="707"/>
      <c r="E12" s="708"/>
      <c r="F12" s="430">
        <v>35</v>
      </c>
      <c r="G12" s="433">
        <v>691.89</v>
      </c>
      <c r="H12" s="434">
        <f t="shared" si="0"/>
        <v>24216.149999999998</v>
      </c>
      <c r="I12" s="584">
        <v>249</v>
      </c>
      <c r="J12" s="585">
        <v>691.89</v>
      </c>
      <c r="K12" s="586">
        <f t="shared" si="1"/>
        <v>172280.61</v>
      </c>
      <c r="Q12" s="203"/>
      <c r="R12" s="203"/>
    </row>
    <row r="13" spans="1:18" ht="12.75" customHeight="1">
      <c r="A13" s="157"/>
      <c r="B13" s="436" t="s">
        <v>1895</v>
      </c>
      <c r="C13" s="706" t="s">
        <v>1896</v>
      </c>
      <c r="D13" s="707"/>
      <c r="E13" s="708"/>
      <c r="F13" s="430">
        <v>178</v>
      </c>
      <c r="G13" s="433">
        <v>717.73</v>
      </c>
      <c r="H13" s="434">
        <f t="shared" si="0"/>
        <v>127755.94</v>
      </c>
      <c r="I13" s="584"/>
      <c r="J13" s="585"/>
      <c r="K13" s="586"/>
      <c r="Q13" s="203"/>
      <c r="R13" s="203"/>
    </row>
    <row r="14" spans="1:18" ht="12.75" customHeight="1">
      <c r="A14" s="157"/>
      <c r="B14" s="432" t="s">
        <v>1897</v>
      </c>
      <c r="C14" s="706" t="s">
        <v>1898</v>
      </c>
      <c r="D14" s="707"/>
      <c r="E14" s="708"/>
      <c r="F14" s="430">
        <v>9</v>
      </c>
      <c r="G14" s="433">
        <v>453.97</v>
      </c>
      <c r="H14" s="434">
        <f t="shared" si="0"/>
        <v>4085.7300000000005</v>
      </c>
      <c r="I14" s="584">
        <v>13</v>
      </c>
      <c r="J14" s="585">
        <v>453.97</v>
      </c>
      <c r="K14" s="586">
        <f t="shared" si="1"/>
        <v>5901.6100000000006</v>
      </c>
      <c r="Q14" s="203"/>
      <c r="R14" s="203"/>
    </row>
    <row r="15" spans="1:18" ht="12.75" customHeight="1">
      <c r="A15" s="157"/>
      <c r="B15" s="432" t="s">
        <v>1897</v>
      </c>
      <c r="C15" s="706" t="s">
        <v>1898</v>
      </c>
      <c r="D15" s="707"/>
      <c r="E15" s="708"/>
      <c r="F15" s="430">
        <v>4</v>
      </c>
      <c r="G15" s="433">
        <v>384.08</v>
      </c>
      <c r="H15" s="434">
        <f t="shared" si="0"/>
        <v>1536.32</v>
      </c>
      <c r="I15" s="584"/>
      <c r="J15" s="585"/>
      <c r="K15" s="586"/>
      <c r="Q15" s="203"/>
      <c r="R15" s="203"/>
    </row>
    <row r="16" spans="1:18" ht="12.75" customHeight="1">
      <c r="A16" s="157"/>
      <c r="B16" s="550" t="s">
        <v>1899</v>
      </c>
      <c r="C16" s="706" t="s">
        <v>1900</v>
      </c>
      <c r="D16" s="707"/>
      <c r="E16" s="708"/>
      <c r="F16" s="430">
        <v>5</v>
      </c>
      <c r="G16" s="433">
        <v>850.8</v>
      </c>
      <c r="H16" s="434">
        <f t="shared" si="0"/>
        <v>4254</v>
      </c>
      <c r="I16" s="584"/>
      <c r="J16" s="585"/>
      <c r="K16" s="586"/>
      <c r="Q16" s="203"/>
      <c r="R16" s="203"/>
    </row>
    <row r="17" spans="1:18" ht="12.75" customHeight="1">
      <c r="A17" s="157"/>
      <c r="B17" s="432" t="s">
        <v>1899</v>
      </c>
      <c r="C17" s="706" t="s">
        <v>1900</v>
      </c>
      <c r="D17" s="707"/>
      <c r="E17" s="708"/>
      <c r="F17" s="430">
        <v>214</v>
      </c>
      <c r="G17" s="433">
        <v>1465.97</v>
      </c>
      <c r="H17" s="434">
        <f t="shared" si="0"/>
        <v>313717.58</v>
      </c>
      <c r="I17" s="584">
        <v>183</v>
      </c>
      <c r="J17" s="585">
        <v>1365.97</v>
      </c>
      <c r="K17" s="586">
        <f t="shared" si="1"/>
        <v>249972.51</v>
      </c>
      <c r="Q17" s="203"/>
      <c r="R17" s="203"/>
    </row>
    <row r="18" spans="1:18" ht="12.75" customHeight="1">
      <c r="A18" s="157"/>
      <c r="B18" s="436" t="s">
        <v>1901</v>
      </c>
      <c r="C18" s="706" t="s">
        <v>1902</v>
      </c>
      <c r="D18" s="707"/>
      <c r="E18" s="708"/>
      <c r="F18" s="430">
        <v>105</v>
      </c>
      <c r="G18" s="433">
        <v>969.1</v>
      </c>
      <c r="H18" s="434">
        <f t="shared" si="0"/>
        <v>101755.5</v>
      </c>
      <c r="I18" s="584">
        <v>104</v>
      </c>
      <c r="J18" s="585">
        <v>969.1</v>
      </c>
      <c r="K18" s="586">
        <f t="shared" si="1"/>
        <v>100786.40000000001</v>
      </c>
      <c r="Q18" s="203"/>
      <c r="R18" s="203"/>
    </row>
    <row r="19" spans="1:18" ht="12.75" customHeight="1">
      <c r="A19" s="157"/>
      <c r="B19" s="432" t="s">
        <v>1903</v>
      </c>
      <c r="C19" s="706" t="s">
        <v>1904</v>
      </c>
      <c r="D19" s="707"/>
      <c r="E19" s="708"/>
      <c r="F19" s="430">
        <v>34</v>
      </c>
      <c r="G19" s="433">
        <v>1242.75</v>
      </c>
      <c r="H19" s="434">
        <f t="shared" si="0"/>
        <v>42253.5</v>
      </c>
      <c r="I19" s="584"/>
      <c r="J19" s="585"/>
      <c r="K19" s="586">
        <f t="shared" si="1"/>
        <v>0</v>
      </c>
    </row>
    <row r="20" spans="1:18" ht="12.75" customHeight="1">
      <c r="A20" s="157"/>
      <c r="B20" s="436" t="s">
        <v>1905</v>
      </c>
      <c r="C20" s="706" t="s">
        <v>1906</v>
      </c>
      <c r="D20" s="707"/>
      <c r="E20" s="708"/>
      <c r="F20" s="430">
        <v>24</v>
      </c>
      <c r="G20" s="433">
        <v>1789.4</v>
      </c>
      <c r="H20" s="434">
        <f t="shared" si="0"/>
        <v>42945.600000000006</v>
      </c>
      <c r="I20" s="584">
        <v>119</v>
      </c>
      <c r="J20" s="585">
        <v>1789.79</v>
      </c>
      <c r="K20" s="586">
        <f t="shared" si="1"/>
        <v>212985.01</v>
      </c>
    </row>
    <row r="21" spans="1:18" ht="12.75" customHeight="1">
      <c r="A21" s="157"/>
      <c r="B21" s="436" t="s">
        <v>1905</v>
      </c>
      <c r="C21" s="706" t="s">
        <v>1906</v>
      </c>
      <c r="D21" s="707"/>
      <c r="E21" s="708"/>
      <c r="F21" s="430">
        <v>79</v>
      </c>
      <c r="G21" s="433">
        <v>1786.79</v>
      </c>
      <c r="H21" s="434">
        <f t="shared" si="0"/>
        <v>141156.41</v>
      </c>
      <c r="I21" s="584"/>
      <c r="J21" s="585"/>
      <c r="K21" s="586">
        <f t="shared" si="1"/>
        <v>0</v>
      </c>
    </row>
    <row r="22" spans="1:18" ht="12.75" customHeight="1">
      <c r="A22" s="157"/>
      <c r="B22" s="432" t="s">
        <v>1907</v>
      </c>
      <c r="C22" s="706" t="s">
        <v>1908</v>
      </c>
      <c r="D22" s="707"/>
      <c r="E22" s="708"/>
      <c r="F22" s="430">
        <v>63</v>
      </c>
      <c r="G22" s="433">
        <v>3028.52</v>
      </c>
      <c r="H22" s="434">
        <f t="shared" si="0"/>
        <v>190796.76</v>
      </c>
      <c r="I22" s="584">
        <v>70</v>
      </c>
      <c r="J22" s="585">
        <v>3028.52</v>
      </c>
      <c r="K22" s="586">
        <f t="shared" si="1"/>
        <v>211996.4</v>
      </c>
    </row>
    <row r="23" spans="1:18" ht="12.75" customHeight="1">
      <c r="A23" s="157"/>
      <c r="B23" s="432" t="s">
        <v>1907</v>
      </c>
      <c r="C23" s="706" t="s">
        <v>1908</v>
      </c>
      <c r="D23" s="707"/>
      <c r="E23" s="708"/>
      <c r="F23" s="430">
        <v>18</v>
      </c>
      <c r="G23" s="433">
        <v>744.1</v>
      </c>
      <c r="H23" s="434">
        <f t="shared" si="0"/>
        <v>13393.800000000001</v>
      </c>
      <c r="I23" s="584"/>
      <c r="J23" s="585"/>
      <c r="K23" s="586">
        <f t="shared" si="1"/>
        <v>0</v>
      </c>
    </row>
    <row r="24" spans="1:18" ht="12.75" customHeight="1">
      <c r="A24" s="157"/>
      <c r="B24" s="436" t="s">
        <v>4005</v>
      </c>
      <c r="C24" s="706" t="s">
        <v>4006</v>
      </c>
      <c r="D24" s="707"/>
      <c r="E24" s="708"/>
      <c r="F24" s="430">
        <v>3</v>
      </c>
      <c r="G24" s="433">
        <v>5481.78</v>
      </c>
      <c r="H24" s="434">
        <f t="shared" si="0"/>
        <v>16445.34</v>
      </c>
      <c r="I24" s="584">
        <v>3</v>
      </c>
      <c r="J24" s="585">
        <v>5481.78</v>
      </c>
      <c r="K24" s="586">
        <f t="shared" si="1"/>
        <v>16445.34</v>
      </c>
    </row>
    <row r="25" spans="1:18" ht="12.75" customHeight="1">
      <c r="A25" s="157"/>
      <c r="B25" s="432" t="s">
        <v>1909</v>
      </c>
      <c r="C25" s="706" t="s">
        <v>1910</v>
      </c>
      <c r="D25" s="707"/>
      <c r="E25" s="708"/>
      <c r="F25" s="430">
        <v>27</v>
      </c>
      <c r="G25" s="433">
        <v>744.1</v>
      </c>
      <c r="H25" s="434">
        <f t="shared" si="0"/>
        <v>20090.7</v>
      </c>
      <c r="I25" s="584"/>
      <c r="J25" s="585"/>
      <c r="K25" s="586">
        <f t="shared" si="1"/>
        <v>0</v>
      </c>
    </row>
    <row r="26" spans="1:18" ht="12.75" customHeight="1">
      <c r="A26" s="157"/>
      <c r="B26" s="550" t="s">
        <v>1909</v>
      </c>
      <c r="C26" s="706" t="s">
        <v>1910</v>
      </c>
      <c r="D26" s="707"/>
      <c r="E26" s="708"/>
      <c r="F26" s="430">
        <v>6</v>
      </c>
      <c r="G26" s="433">
        <v>2651.01</v>
      </c>
      <c r="H26" s="434">
        <f t="shared" si="0"/>
        <v>15906.060000000001</v>
      </c>
      <c r="I26" s="584">
        <v>33</v>
      </c>
      <c r="J26" s="585">
        <v>2651.01</v>
      </c>
      <c r="K26" s="586">
        <f t="shared" si="1"/>
        <v>87483.33</v>
      </c>
    </row>
    <row r="27" spans="1:18" ht="12.75" customHeight="1">
      <c r="A27" s="157"/>
      <c r="B27" s="436" t="s">
        <v>1911</v>
      </c>
      <c r="C27" s="706" t="s">
        <v>1912</v>
      </c>
      <c r="D27" s="707"/>
      <c r="E27" s="708"/>
      <c r="F27" s="430">
        <v>19</v>
      </c>
      <c r="G27" s="433">
        <v>1071.31</v>
      </c>
      <c r="H27" s="434">
        <f t="shared" si="0"/>
        <v>20354.89</v>
      </c>
      <c r="I27" s="584">
        <v>6</v>
      </c>
      <c r="J27" s="585">
        <v>1071.31</v>
      </c>
      <c r="K27" s="586">
        <f t="shared" si="1"/>
        <v>6427.86</v>
      </c>
    </row>
    <row r="28" spans="1:18" ht="12.75" customHeight="1">
      <c r="A28" s="157"/>
      <c r="B28" s="432" t="s">
        <v>1913</v>
      </c>
      <c r="C28" s="706" t="s">
        <v>1914</v>
      </c>
      <c r="D28" s="707"/>
      <c r="E28" s="708"/>
      <c r="F28" s="430">
        <v>206</v>
      </c>
      <c r="G28" s="433">
        <v>490.38</v>
      </c>
      <c r="H28" s="434">
        <f t="shared" si="0"/>
        <v>101018.28</v>
      </c>
      <c r="I28" s="584"/>
      <c r="J28" s="585"/>
      <c r="K28" s="586">
        <f t="shared" si="1"/>
        <v>0</v>
      </c>
    </row>
    <row r="29" spans="1:18" ht="12.75" customHeight="1">
      <c r="A29" s="157"/>
      <c r="B29" s="550" t="s">
        <v>1913</v>
      </c>
      <c r="C29" s="706" t="s">
        <v>1914</v>
      </c>
      <c r="D29" s="707"/>
      <c r="E29" s="708"/>
      <c r="F29" s="430">
        <v>21</v>
      </c>
      <c r="G29" s="433">
        <v>493.57</v>
      </c>
      <c r="H29" s="434">
        <f t="shared" si="0"/>
        <v>10364.969999999999</v>
      </c>
      <c r="I29" s="584">
        <v>313</v>
      </c>
      <c r="J29" s="585">
        <v>493.57</v>
      </c>
      <c r="K29" s="586">
        <f t="shared" si="1"/>
        <v>154487.41</v>
      </c>
    </row>
    <row r="30" spans="1:18" ht="12.75" customHeight="1">
      <c r="A30" s="157"/>
      <c r="B30" s="432" t="s">
        <v>1915</v>
      </c>
      <c r="C30" s="706" t="s">
        <v>1916</v>
      </c>
      <c r="D30" s="707"/>
      <c r="E30" s="708"/>
      <c r="F30" s="430">
        <v>67</v>
      </c>
      <c r="G30" s="435">
        <v>207.31</v>
      </c>
      <c r="H30" s="434">
        <f>F30*G30</f>
        <v>13889.77</v>
      </c>
      <c r="I30" s="584"/>
      <c r="J30" s="585"/>
      <c r="K30" s="586">
        <f t="shared" si="1"/>
        <v>0</v>
      </c>
    </row>
    <row r="31" spans="1:18" ht="12.75" customHeight="1">
      <c r="A31" s="157"/>
      <c r="B31" s="432" t="s">
        <v>1917</v>
      </c>
      <c r="C31" s="706" t="s">
        <v>1918</v>
      </c>
      <c r="D31" s="707"/>
      <c r="E31" s="708"/>
      <c r="F31" s="430">
        <v>2</v>
      </c>
      <c r="G31" s="435">
        <v>1042.51</v>
      </c>
      <c r="H31" s="434">
        <f>F31*G31</f>
        <v>2085.02</v>
      </c>
      <c r="I31" s="584"/>
      <c r="J31" s="585"/>
      <c r="K31" s="586">
        <f t="shared" si="1"/>
        <v>0</v>
      </c>
    </row>
    <row r="32" spans="1:18" ht="12.75" customHeight="1">
      <c r="A32" s="157"/>
      <c r="B32" s="550" t="s">
        <v>1917</v>
      </c>
      <c r="C32" s="706" t="s">
        <v>1918</v>
      </c>
      <c r="D32" s="707"/>
      <c r="E32" s="708"/>
      <c r="F32" s="430">
        <v>17</v>
      </c>
      <c r="G32" s="435">
        <v>1494.02</v>
      </c>
      <c r="H32" s="434">
        <f>F32*G32</f>
        <v>25398.34</v>
      </c>
      <c r="I32" s="584"/>
      <c r="J32" s="585"/>
      <c r="K32" s="586">
        <f t="shared" si="1"/>
        <v>0</v>
      </c>
    </row>
    <row r="33" spans="1:11" ht="12.75" customHeight="1">
      <c r="A33" s="157"/>
      <c r="B33" s="436" t="s">
        <v>4007</v>
      </c>
      <c r="C33" s="547" t="s">
        <v>4008</v>
      </c>
      <c r="D33" s="548"/>
      <c r="E33" s="549"/>
      <c r="F33" s="430">
        <v>31</v>
      </c>
      <c r="G33" s="435">
        <v>1353.22</v>
      </c>
      <c r="H33" s="434">
        <f>F33*G33</f>
        <v>41949.82</v>
      </c>
      <c r="I33" s="584">
        <v>31</v>
      </c>
      <c r="J33" s="585">
        <v>1220.0899999999999</v>
      </c>
      <c r="K33" s="586">
        <f t="shared" si="1"/>
        <v>37822.79</v>
      </c>
    </row>
    <row r="34" spans="1:11" ht="12.75" customHeight="1">
      <c r="A34" s="157"/>
      <c r="B34" s="436" t="s">
        <v>1919</v>
      </c>
      <c r="C34" s="706" t="s">
        <v>1920</v>
      </c>
      <c r="D34" s="707"/>
      <c r="E34" s="708"/>
      <c r="F34" s="430">
        <v>1</v>
      </c>
      <c r="G34" s="435">
        <v>315.8</v>
      </c>
      <c r="H34" s="434">
        <f>F34*G34</f>
        <v>315.8</v>
      </c>
      <c r="I34" s="584">
        <v>42</v>
      </c>
      <c r="J34" s="585">
        <v>315.8</v>
      </c>
      <c r="K34" s="586">
        <f t="shared" si="1"/>
        <v>13263.6</v>
      </c>
    </row>
    <row r="35" spans="1:11" ht="12.75" customHeight="1">
      <c r="A35" s="157"/>
      <c r="B35" s="436" t="s">
        <v>1919</v>
      </c>
      <c r="C35" s="706" t="s">
        <v>1920</v>
      </c>
      <c r="D35" s="707"/>
      <c r="E35" s="708"/>
      <c r="F35" s="430">
        <v>41</v>
      </c>
      <c r="G35" s="433">
        <v>316.98</v>
      </c>
      <c r="H35" s="434">
        <f t="shared" si="0"/>
        <v>12996.18</v>
      </c>
      <c r="I35" s="584"/>
      <c r="J35" s="585"/>
      <c r="K35" s="586">
        <f t="shared" si="1"/>
        <v>0</v>
      </c>
    </row>
    <row r="36" spans="1:11" ht="12.75" customHeight="1">
      <c r="A36" s="157"/>
      <c r="B36" s="436" t="s">
        <v>1921</v>
      </c>
      <c r="C36" s="706" t="s">
        <v>1922</v>
      </c>
      <c r="D36" s="707"/>
      <c r="E36" s="708"/>
      <c r="F36" s="430">
        <v>1</v>
      </c>
      <c r="G36" s="433">
        <v>1583.23</v>
      </c>
      <c r="H36" s="434">
        <f t="shared" si="0"/>
        <v>1583.23</v>
      </c>
      <c r="I36" s="584">
        <v>1</v>
      </c>
      <c r="J36" s="585">
        <v>1578.23</v>
      </c>
      <c r="K36" s="586">
        <f t="shared" si="1"/>
        <v>1578.23</v>
      </c>
    </row>
    <row r="37" spans="1:11" ht="12.75" customHeight="1">
      <c r="A37" s="157"/>
      <c r="B37" s="436" t="s">
        <v>1923</v>
      </c>
      <c r="C37" s="706" t="s">
        <v>1924</v>
      </c>
      <c r="D37" s="707"/>
      <c r="E37" s="708"/>
      <c r="F37" s="430">
        <v>2</v>
      </c>
      <c r="G37" s="433">
        <v>1494.02</v>
      </c>
      <c r="H37" s="434">
        <f t="shared" si="0"/>
        <v>2988.04</v>
      </c>
      <c r="I37" s="584">
        <v>2</v>
      </c>
      <c r="J37" s="585">
        <v>1220.0899999999999</v>
      </c>
      <c r="K37" s="586">
        <f t="shared" si="1"/>
        <v>2440.1799999999998</v>
      </c>
    </row>
    <row r="38" spans="1:11" ht="12.75" customHeight="1">
      <c r="A38" s="157"/>
      <c r="B38" s="436" t="s">
        <v>1925</v>
      </c>
      <c r="C38" s="706" t="s">
        <v>1926</v>
      </c>
      <c r="D38" s="707"/>
      <c r="E38" s="708"/>
      <c r="F38" s="430">
        <v>130</v>
      </c>
      <c r="G38" s="433">
        <v>1333.13</v>
      </c>
      <c r="H38" s="434">
        <f t="shared" si="0"/>
        <v>173306.90000000002</v>
      </c>
      <c r="I38" s="584"/>
      <c r="J38" s="585"/>
      <c r="K38" s="586">
        <f t="shared" si="1"/>
        <v>0</v>
      </c>
    </row>
    <row r="39" spans="1:11" ht="12.75" customHeight="1">
      <c r="A39" s="157"/>
      <c r="B39" s="436" t="s">
        <v>1925</v>
      </c>
      <c r="C39" s="706" t="s">
        <v>1926</v>
      </c>
      <c r="D39" s="707"/>
      <c r="E39" s="708"/>
      <c r="F39" s="430">
        <v>14</v>
      </c>
      <c r="G39" s="433">
        <v>1220.0899999999999</v>
      </c>
      <c r="H39" s="434">
        <f t="shared" si="0"/>
        <v>17081.259999999998</v>
      </c>
      <c r="I39" s="584">
        <v>155</v>
      </c>
      <c r="J39" s="585">
        <v>1220.0899999999999</v>
      </c>
      <c r="K39" s="586">
        <f t="shared" si="1"/>
        <v>189113.94999999998</v>
      </c>
    </row>
    <row r="40" spans="1:11" ht="12.75" customHeight="1">
      <c r="A40" s="157"/>
      <c r="B40" s="436" t="s">
        <v>1925</v>
      </c>
      <c r="C40" s="706" t="s">
        <v>1926</v>
      </c>
      <c r="D40" s="707"/>
      <c r="E40" s="708"/>
      <c r="F40" s="430">
        <v>11</v>
      </c>
      <c r="G40" s="433">
        <v>1494.02</v>
      </c>
      <c r="H40" s="434">
        <f t="shared" si="0"/>
        <v>16434.22</v>
      </c>
      <c r="I40" s="584"/>
      <c r="J40" s="585"/>
      <c r="K40" s="586">
        <f t="shared" si="1"/>
        <v>0</v>
      </c>
    </row>
    <row r="41" spans="1:11" ht="12.75" customHeight="1">
      <c r="A41" s="157"/>
      <c r="B41" s="432" t="s">
        <v>1927</v>
      </c>
      <c r="C41" s="706" t="s">
        <v>1928</v>
      </c>
      <c r="D41" s="707"/>
      <c r="E41" s="708"/>
      <c r="F41" s="430">
        <v>6</v>
      </c>
      <c r="G41" s="433">
        <v>2497.5500000000002</v>
      </c>
      <c r="H41" s="434">
        <f t="shared" si="0"/>
        <v>14985.300000000001</v>
      </c>
      <c r="I41" s="584">
        <v>6</v>
      </c>
      <c r="J41" s="585">
        <v>2513.5</v>
      </c>
      <c r="K41" s="586">
        <f t="shared" si="1"/>
        <v>15081</v>
      </c>
    </row>
    <row r="42" spans="1:11" ht="12.75" customHeight="1">
      <c r="A42" s="157"/>
      <c r="B42" s="432" t="s">
        <v>1929</v>
      </c>
      <c r="C42" s="706" t="s">
        <v>1930</v>
      </c>
      <c r="D42" s="707"/>
      <c r="E42" s="708"/>
      <c r="F42" s="430">
        <v>104</v>
      </c>
      <c r="G42" s="433">
        <v>1258.81</v>
      </c>
      <c r="H42" s="434">
        <f t="shared" si="0"/>
        <v>130916.23999999999</v>
      </c>
      <c r="I42" s="584"/>
      <c r="J42" s="585"/>
      <c r="K42" s="586">
        <f t="shared" si="1"/>
        <v>0</v>
      </c>
    </row>
    <row r="43" spans="1:11" ht="12.75" customHeight="1">
      <c r="A43" s="157"/>
      <c r="B43" s="550" t="s">
        <v>1929</v>
      </c>
      <c r="C43" s="706" t="s">
        <v>1930</v>
      </c>
      <c r="D43" s="707"/>
      <c r="E43" s="708"/>
      <c r="F43" s="430">
        <v>20</v>
      </c>
      <c r="G43" s="433">
        <v>1434.73</v>
      </c>
      <c r="H43" s="434">
        <f t="shared" si="0"/>
        <v>28694.6</v>
      </c>
      <c r="I43" s="584">
        <v>125</v>
      </c>
      <c r="J43" s="585">
        <v>1434.73</v>
      </c>
      <c r="K43" s="586">
        <f t="shared" si="1"/>
        <v>179341.25</v>
      </c>
    </row>
    <row r="44" spans="1:11" ht="12.75" customHeight="1">
      <c r="A44" s="157"/>
      <c r="B44" s="550" t="s">
        <v>1929</v>
      </c>
      <c r="C44" s="706" t="s">
        <v>1930</v>
      </c>
      <c r="D44" s="707"/>
      <c r="E44" s="708"/>
      <c r="F44" s="430">
        <v>1</v>
      </c>
      <c r="G44" s="433">
        <v>1515.03</v>
      </c>
      <c r="H44" s="434">
        <f t="shared" si="0"/>
        <v>1515.03</v>
      </c>
      <c r="I44" s="584"/>
      <c r="J44" s="585"/>
      <c r="K44" s="586">
        <f t="shared" si="1"/>
        <v>0</v>
      </c>
    </row>
    <row r="45" spans="1:11" ht="12.75" customHeight="1">
      <c r="A45" s="157"/>
      <c r="B45" s="432" t="s">
        <v>1931</v>
      </c>
      <c r="C45" s="706" t="s">
        <v>1932</v>
      </c>
      <c r="D45" s="707"/>
      <c r="E45" s="708"/>
      <c r="F45" s="430">
        <v>7</v>
      </c>
      <c r="G45" s="433">
        <v>399.86</v>
      </c>
      <c r="H45" s="434">
        <f t="shared" si="0"/>
        <v>2799.02</v>
      </c>
      <c r="I45" s="584">
        <v>7</v>
      </c>
      <c r="J45" s="585">
        <v>402.14</v>
      </c>
      <c r="K45" s="586">
        <f t="shared" si="1"/>
        <v>2814.98</v>
      </c>
    </row>
    <row r="46" spans="1:11" ht="12.75" customHeight="1">
      <c r="A46" s="157"/>
      <c r="B46" s="436" t="s">
        <v>1933</v>
      </c>
      <c r="C46" s="706" t="s">
        <v>1934</v>
      </c>
      <c r="D46" s="707"/>
      <c r="E46" s="708"/>
      <c r="F46" s="430">
        <v>145</v>
      </c>
      <c r="G46" s="433">
        <v>425.63</v>
      </c>
      <c r="H46" s="434">
        <f t="shared" si="0"/>
        <v>61716.35</v>
      </c>
      <c r="I46" s="584">
        <v>145</v>
      </c>
      <c r="J46" s="585">
        <v>425.63</v>
      </c>
      <c r="K46" s="586">
        <f t="shared" si="1"/>
        <v>61716.35</v>
      </c>
    </row>
    <row r="47" spans="1:11" s="15" customFormat="1" ht="12.75" customHeight="1">
      <c r="A47" s="157"/>
      <c r="B47" s="432" t="s">
        <v>1935</v>
      </c>
      <c r="C47" s="706" t="s">
        <v>1936</v>
      </c>
      <c r="D47" s="707"/>
      <c r="E47" s="708"/>
      <c r="F47" s="430">
        <v>200</v>
      </c>
      <c r="G47" s="433">
        <v>1536.88</v>
      </c>
      <c r="H47" s="434">
        <f t="shared" si="0"/>
        <v>307376</v>
      </c>
      <c r="I47" s="584">
        <v>167</v>
      </c>
      <c r="J47" s="585">
        <v>1536.88</v>
      </c>
      <c r="K47" s="586">
        <f t="shared" si="1"/>
        <v>256658.96000000002</v>
      </c>
    </row>
    <row r="48" spans="1:11" ht="12.75" customHeight="1">
      <c r="A48" s="157"/>
      <c r="B48" s="432" t="s">
        <v>1937</v>
      </c>
      <c r="C48" s="706" t="s">
        <v>1938</v>
      </c>
      <c r="D48" s="707"/>
      <c r="E48" s="708"/>
      <c r="F48" s="430"/>
      <c r="G48" s="433"/>
      <c r="H48" s="434">
        <f t="shared" si="0"/>
        <v>0</v>
      </c>
      <c r="I48" s="584"/>
      <c r="J48" s="585"/>
      <c r="K48" s="586">
        <f t="shared" si="1"/>
        <v>0</v>
      </c>
    </row>
    <row r="49" spans="1:11" ht="12.75" customHeight="1">
      <c r="A49" s="157"/>
      <c r="B49" s="436" t="s">
        <v>1939</v>
      </c>
      <c r="C49" s="706" t="s">
        <v>1940</v>
      </c>
      <c r="D49" s="707"/>
      <c r="E49" s="708"/>
      <c r="F49" s="430"/>
      <c r="G49" s="433"/>
      <c r="H49" s="434">
        <f t="shared" si="0"/>
        <v>0</v>
      </c>
      <c r="I49" s="584"/>
      <c r="J49" s="585"/>
      <c r="K49" s="586">
        <f t="shared" si="1"/>
        <v>0</v>
      </c>
    </row>
    <row r="50" spans="1:11" ht="12.75" customHeight="1">
      <c r="A50" s="157"/>
      <c r="B50" s="436" t="s">
        <v>1941</v>
      </c>
      <c r="C50" s="706" t="s">
        <v>1942</v>
      </c>
      <c r="D50" s="707"/>
      <c r="E50" s="708"/>
      <c r="F50" s="430"/>
      <c r="G50" s="433"/>
      <c r="H50" s="434">
        <f t="shared" si="0"/>
        <v>0</v>
      </c>
      <c r="I50" s="584"/>
      <c r="J50" s="585"/>
      <c r="K50" s="586">
        <f t="shared" si="1"/>
        <v>0</v>
      </c>
    </row>
    <row r="51" spans="1:11" ht="12.75" customHeight="1">
      <c r="A51" s="157"/>
      <c r="B51" s="432" t="s">
        <v>1943</v>
      </c>
      <c r="C51" s="706" t="s">
        <v>1944</v>
      </c>
      <c r="D51" s="707"/>
      <c r="E51" s="708"/>
      <c r="F51" s="430">
        <v>6</v>
      </c>
      <c r="G51" s="433">
        <v>10992.86</v>
      </c>
      <c r="H51" s="434">
        <f t="shared" si="0"/>
        <v>65957.16</v>
      </c>
      <c r="I51" s="584"/>
      <c r="J51" s="585"/>
      <c r="K51" s="586">
        <f t="shared" si="1"/>
        <v>0</v>
      </c>
    </row>
    <row r="52" spans="1:11" ht="12.75" customHeight="1">
      <c r="A52" s="157"/>
      <c r="B52" s="550" t="s">
        <v>1943</v>
      </c>
      <c r="C52" s="706" t="s">
        <v>1944</v>
      </c>
      <c r="D52" s="707"/>
      <c r="E52" s="708"/>
      <c r="F52" s="430">
        <v>1</v>
      </c>
      <c r="G52" s="433">
        <v>11872.47</v>
      </c>
      <c r="H52" s="434">
        <f t="shared" si="0"/>
        <v>11872.47</v>
      </c>
      <c r="I52" s="584">
        <v>7</v>
      </c>
      <c r="J52" s="585">
        <v>11872.47</v>
      </c>
      <c r="K52" s="586">
        <f t="shared" si="1"/>
        <v>83107.289999999994</v>
      </c>
    </row>
    <row r="53" spans="1:11" ht="12.75" customHeight="1">
      <c r="A53" s="157"/>
      <c r="B53" s="432" t="s">
        <v>1945</v>
      </c>
      <c r="C53" s="706" t="s">
        <v>1946</v>
      </c>
      <c r="D53" s="707"/>
      <c r="E53" s="708"/>
      <c r="F53" s="430">
        <v>5</v>
      </c>
      <c r="G53" s="433">
        <v>11273.9</v>
      </c>
      <c r="H53" s="434">
        <f t="shared" si="0"/>
        <v>56369.5</v>
      </c>
      <c r="I53" s="584"/>
      <c r="J53" s="585"/>
      <c r="K53" s="586">
        <f t="shared" si="1"/>
        <v>0</v>
      </c>
    </row>
    <row r="54" spans="1:11" ht="12.75" customHeight="1">
      <c r="A54" s="157"/>
      <c r="B54" s="550" t="s">
        <v>1945</v>
      </c>
      <c r="C54" s="706" t="s">
        <v>1946</v>
      </c>
      <c r="D54" s="707"/>
      <c r="E54" s="708"/>
      <c r="F54" s="430">
        <v>2</v>
      </c>
      <c r="G54" s="433">
        <v>11346.06</v>
      </c>
      <c r="H54" s="434">
        <f t="shared" si="0"/>
        <v>22692.12</v>
      </c>
      <c r="I54" s="584">
        <v>7</v>
      </c>
      <c r="J54" s="585">
        <v>11346.06</v>
      </c>
      <c r="K54" s="586">
        <f t="shared" si="1"/>
        <v>79422.42</v>
      </c>
    </row>
    <row r="55" spans="1:11" ht="12.75" customHeight="1">
      <c r="A55" s="157"/>
      <c r="B55" s="432" t="s">
        <v>1947</v>
      </c>
      <c r="C55" s="706" t="s">
        <v>1948</v>
      </c>
      <c r="D55" s="707"/>
      <c r="E55" s="708"/>
      <c r="F55" s="430">
        <v>27</v>
      </c>
      <c r="G55" s="433">
        <v>33821.480000000003</v>
      </c>
      <c r="H55" s="434">
        <f t="shared" si="0"/>
        <v>913179.96000000008</v>
      </c>
      <c r="I55" s="584"/>
      <c r="J55" s="585"/>
      <c r="K55" s="586">
        <f t="shared" si="1"/>
        <v>0</v>
      </c>
    </row>
    <row r="56" spans="1:11" ht="12.75" customHeight="1">
      <c r="A56" s="157"/>
      <c r="B56" s="550" t="s">
        <v>1947</v>
      </c>
      <c r="C56" s="706" t="s">
        <v>1948</v>
      </c>
      <c r="D56" s="707"/>
      <c r="E56" s="708"/>
      <c r="F56" s="430">
        <v>3</v>
      </c>
      <c r="G56" s="433">
        <v>34037.96</v>
      </c>
      <c r="H56" s="434">
        <f t="shared" si="0"/>
        <v>102113.88</v>
      </c>
      <c r="I56" s="584">
        <v>27</v>
      </c>
      <c r="J56" s="585">
        <v>34034.959999999999</v>
      </c>
      <c r="K56" s="586">
        <f t="shared" si="1"/>
        <v>918943.91999999993</v>
      </c>
    </row>
    <row r="57" spans="1:11" ht="12.75" customHeight="1">
      <c r="A57" s="157"/>
      <c r="B57" s="432" t="s">
        <v>1949</v>
      </c>
      <c r="C57" s="706" t="s">
        <v>1950</v>
      </c>
      <c r="D57" s="707"/>
      <c r="E57" s="708"/>
      <c r="F57" s="430">
        <v>20</v>
      </c>
      <c r="G57" s="433">
        <v>1765.67</v>
      </c>
      <c r="H57" s="434">
        <f t="shared" si="0"/>
        <v>35313.4</v>
      </c>
      <c r="I57" s="584">
        <v>20</v>
      </c>
      <c r="J57" s="585">
        <v>1765.67</v>
      </c>
      <c r="K57" s="586">
        <f t="shared" si="1"/>
        <v>35313.4</v>
      </c>
    </row>
    <row r="58" spans="1:11" ht="12.75" customHeight="1">
      <c r="A58" s="157"/>
      <c r="B58" s="436" t="s">
        <v>4009</v>
      </c>
      <c r="C58" s="547" t="s">
        <v>4010</v>
      </c>
      <c r="D58" s="548"/>
      <c r="E58" s="549"/>
      <c r="F58" s="430">
        <v>20</v>
      </c>
      <c r="G58" s="433">
        <v>1124.02</v>
      </c>
      <c r="H58" s="434">
        <f t="shared" si="0"/>
        <v>22480.400000000001</v>
      </c>
      <c r="I58" s="584">
        <v>20</v>
      </c>
      <c r="J58" s="585">
        <v>1124.02</v>
      </c>
      <c r="K58" s="586">
        <f t="shared" si="1"/>
        <v>22480.400000000001</v>
      </c>
    </row>
    <row r="59" spans="1:11" ht="12.75" customHeight="1">
      <c r="A59" s="157"/>
      <c r="B59" s="436" t="s">
        <v>1951</v>
      </c>
      <c r="C59" s="437" t="s">
        <v>1952</v>
      </c>
      <c r="D59" s="438"/>
      <c r="E59" s="439"/>
      <c r="F59" s="430">
        <v>80</v>
      </c>
      <c r="G59" s="433">
        <v>3248.49</v>
      </c>
      <c r="H59" s="434">
        <f t="shared" si="0"/>
        <v>259879.19999999998</v>
      </c>
      <c r="I59" s="584"/>
      <c r="J59" s="585"/>
      <c r="K59" s="586">
        <f t="shared" si="1"/>
        <v>0</v>
      </c>
    </row>
    <row r="60" spans="1:11" ht="12.75" customHeight="1">
      <c r="A60" s="157"/>
      <c r="B60" s="436" t="s">
        <v>1951</v>
      </c>
      <c r="C60" s="547" t="s">
        <v>1952</v>
      </c>
      <c r="D60" s="548"/>
      <c r="E60" s="549"/>
      <c r="F60" s="430">
        <v>7</v>
      </c>
      <c r="G60" s="433">
        <v>1863.33</v>
      </c>
      <c r="H60" s="434">
        <f t="shared" si="0"/>
        <v>13043.31</v>
      </c>
      <c r="I60" s="584">
        <v>87</v>
      </c>
      <c r="J60" s="585">
        <v>1863.33</v>
      </c>
      <c r="K60" s="586">
        <f t="shared" si="1"/>
        <v>162109.71</v>
      </c>
    </row>
    <row r="61" spans="1:11" ht="12.75" customHeight="1">
      <c r="A61" s="157"/>
      <c r="B61" s="436" t="s">
        <v>4011</v>
      </c>
      <c r="C61" s="547" t="s">
        <v>4012</v>
      </c>
      <c r="D61" s="548"/>
      <c r="E61" s="549"/>
      <c r="F61" s="430">
        <v>9</v>
      </c>
      <c r="G61" s="433">
        <v>1419.35</v>
      </c>
      <c r="H61" s="434">
        <f t="shared" si="0"/>
        <v>12774.15</v>
      </c>
      <c r="I61" s="584">
        <v>9</v>
      </c>
      <c r="J61" s="585">
        <v>1203.7</v>
      </c>
      <c r="K61" s="586">
        <f t="shared" si="1"/>
        <v>10833.300000000001</v>
      </c>
    </row>
    <row r="62" spans="1:11" ht="12.75" customHeight="1">
      <c r="A62" s="157"/>
      <c r="B62" s="432" t="s">
        <v>1953</v>
      </c>
      <c r="C62" s="706" t="s">
        <v>1954</v>
      </c>
      <c r="D62" s="707"/>
      <c r="E62" s="708"/>
      <c r="F62" s="430">
        <v>49</v>
      </c>
      <c r="G62" s="433">
        <v>940.67</v>
      </c>
      <c r="H62" s="434">
        <f t="shared" si="0"/>
        <v>46092.829999999994</v>
      </c>
      <c r="I62" s="584">
        <v>49</v>
      </c>
      <c r="J62" s="585">
        <v>907.91</v>
      </c>
      <c r="K62" s="586">
        <f t="shared" si="1"/>
        <v>44487.59</v>
      </c>
    </row>
    <row r="63" spans="1:11" ht="12.75" customHeight="1">
      <c r="A63" s="157"/>
      <c r="B63" s="436" t="s">
        <v>1955</v>
      </c>
      <c r="C63" s="706" t="s">
        <v>1956</v>
      </c>
      <c r="D63" s="707"/>
      <c r="E63" s="708"/>
      <c r="F63" s="430">
        <v>25</v>
      </c>
      <c r="G63" s="433">
        <v>1765.67</v>
      </c>
      <c r="H63" s="434">
        <f t="shared" si="0"/>
        <v>44141.75</v>
      </c>
      <c r="I63" s="584">
        <v>25</v>
      </c>
      <c r="J63" s="585">
        <v>1749</v>
      </c>
      <c r="K63" s="586">
        <f t="shared" si="1"/>
        <v>43725</v>
      </c>
    </row>
    <row r="64" spans="1:11" ht="12.75" customHeight="1">
      <c r="A64" s="157"/>
      <c r="B64" s="432" t="s">
        <v>1957</v>
      </c>
      <c r="C64" s="706" t="s">
        <v>1958</v>
      </c>
      <c r="D64" s="707"/>
      <c r="E64" s="708"/>
      <c r="F64" s="430">
        <v>49</v>
      </c>
      <c r="G64" s="433">
        <v>2363.4899999999998</v>
      </c>
      <c r="H64" s="434">
        <f t="shared" si="0"/>
        <v>115811.01</v>
      </c>
      <c r="I64" s="584">
        <v>49</v>
      </c>
      <c r="J64" s="585">
        <v>2312.8200000000002</v>
      </c>
      <c r="K64" s="586">
        <f t="shared" si="1"/>
        <v>113328.18000000001</v>
      </c>
    </row>
    <row r="65" spans="1:11" ht="12.75" customHeight="1">
      <c r="A65" s="157"/>
      <c r="B65" s="432" t="s">
        <v>1959</v>
      </c>
      <c r="C65" s="706" t="s">
        <v>1960</v>
      </c>
      <c r="D65" s="707"/>
      <c r="E65" s="708"/>
      <c r="F65" s="430">
        <v>11</v>
      </c>
      <c r="G65" s="433">
        <v>8795.06</v>
      </c>
      <c r="H65" s="434">
        <f t="shared" si="0"/>
        <v>96745.659999999989</v>
      </c>
      <c r="I65" s="584">
        <v>100</v>
      </c>
      <c r="J65" s="585">
        <v>8795.06</v>
      </c>
      <c r="K65" s="586">
        <f t="shared" si="1"/>
        <v>879506</v>
      </c>
    </row>
    <row r="66" spans="1:11" ht="12.75" customHeight="1">
      <c r="A66" s="157"/>
      <c r="B66" s="432" t="s">
        <v>1959</v>
      </c>
      <c r="C66" s="706" t="s">
        <v>1960</v>
      </c>
      <c r="D66" s="707"/>
      <c r="E66" s="708"/>
      <c r="F66" s="430">
        <v>100</v>
      </c>
      <c r="G66" s="433">
        <v>8824.61</v>
      </c>
      <c r="H66" s="434">
        <f t="shared" si="0"/>
        <v>882461</v>
      </c>
      <c r="I66" s="584"/>
      <c r="J66" s="585"/>
      <c r="K66" s="586">
        <f t="shared" si="1"/>
        <v>0</v>
      </c>
    </row>
    <row r="67" spans="1:11" ht="12.75" customHeight="1">
      <c r="A67" s="157"/>
      <c r="B67" s="436" t="s">
        <v>4013</v>
      </c>
      <c r="C67" s="706" t="s">
        <v>4014</v>
      </c>
      <c r="D67" s="707"/>
      <c r="E67" s="708"/>
      <c r="F67" s="430">
        <v>3</v>
      </c>
      <c r="G67" s="433">
        <v>9746</v>
      </c>
      <c r="H67" s="434">
        <f t="shared" si="0"/>
        <v>29238</v>
      </c>
      <c r="I67" s="584">
        <v>3</v>
      </c>
      <c r="J67" s="585">
        <v>9746</v>
      </c>
      <c r="K67" s="586">
        <f t="shared" si="1"/>
        <v>29238</v>
      </c>
    </row>
    <row r="68" spans="1:11" ht="12.75" customHeight="1">
      <c r="A68" s="157"/>
      <c r="B68" s="426" t="s">
        <v>1961</v>
      </c>
      <c r="C68" s="714" t="s">
        <v>1962</v>
      </c>
      <c r="D68" s="715"/>
      <c r="E68" s="716"/>
      <c r="F68" s="581">
        <v>1000</v>
      </c>
      <c r="G68" s="440">
        <v>267.48</v>
      </c>
      <c r="H68" s="434">
        <f t="shared" si="0"/>
        <v>267480</v>
      </c>
      <c r="I68" s="584"/>
      <c r="J68" s="587"/>
      <c r="K68" s="586">
        <f t="shared" si="1"/>
        <v>0</v>
      </c>
    </row>
    <row r="69" spans="1:11" ht="12.75" customHeight="1">
      <c r="A69" s="157"/>
      <c r="B69" s="426" t="s">
        <v>1961</v>
      </c>
      <c r="C69" s="714" t="s">
        <v>1962</v>
      </c>
      <c r="D69" s="715"/>
      <c r="E69" s="716"/>
      <c r="F69" s="581">
        <v>14</v>
      </c>
      <c r="G69" s="440">
        <v>255.2</v>
      </c>
      <c r="H69" s="434">
        <f t="shared" si="0"/>
        <v>3572.7999999999997</v>
      </c>
      <c r="I69" s="584"/>
      <c r="J69" s="587"/>
      <c r="K69" s="586">
        <f t="shared" si="1"/>
        <v>0</v>
      </c>
    </row>
    <row r="70" spans="1:11" ht="12.75" customHeight="1">
      <c r="A70" s="157"/>
      <c r="B70" s="426" t="s">
        <v>1961</v>
      </c>
      <c r="C70" s="714" t="s">
        <v>1962</v>
      </c>
      <c r="D70" s="715"/>
      <c r="E70" s="716"/>
      <c r="F70" s="581">
        <v>194</v>
      </c>
      <c r="G70" s="440">
        <v>268.13</v>
      </c>
      <c r="H70" s="434">
        <f t="shared" si="0"/>
        <v>52017.22</v>
      </c>
      <c r="I70" s="584">
        <v>1022</v>
      </c>
      <c r="J70" s="587">
        <v>268.13</v>
      </c>
      <c r="K70" s="586">
        <f t="shared" si="1"/>
        <v>274028.86</v>
      </c>
    </row>
    <row r="71" spans="1:11" ht="12.75" customHeight="1">
      <c r="A71" s="157"/>
      <c r="B71" s="436" t="s">
        <v>1963</v>
      </c>
      <c r="C71" s="706" t="s">
        <v>1964</v>
      </c>
      <c r="D71" s="707"/>
      <c r="E71" s="708"/>
      <c r="F71" s="582"/>
      <c r="G71" s="433"/>
      <c r="H71" s="434">
        <f t="shared" si="0"/>
        <v>0</v>
      </c>
      <c r="I71" s="584"/>
      <c r="J71" s="585"/>
      <c r="K71" s="586">
        <f t="shared" si="1"/>
        <v>0</v>
      </c>
    </row>
    <row r="72" spans="1:11" ht="12.75" customHeight="1">
      <c r="A72" s="157"/>
      <c r="B72" s="432" t="s">
        <v>1965</v>
      </c>
      <c r="C72" s="706" t="s">
        <v>1966</v>
      </c>
      <c r="D72" s="707"/>
      <c r="E72" s="708"/>
      <c r="F72" s="582"/>
      <c r="G72" s="433"/>
      <c r="H72" s="434">
        <f t="shared" si="0"/>
        <v>0</v>
      </c>
      <c r="I72" s="584"/>
      <c r="J72" s="585"/>
      <c r="K72" s="586">
        <f t="shared" si="1"/>
        <v>0</v>
      </c>
    </row>
    <row r="73" spans="1:11" ht="12.75" customHeight="1">
      <c r="A73" s="157"/>
      <c r="B73" s="432">
        <v>1037076</v>
      </c>
      <c r="C73" s="437" t="s">
        <v>1967</v>
      </c>
      <c r="D73" s="438"/>
      <c r="E73" s="439"/>
      <c r="F73" s="582"/>
      <c r="G73" s="433"/>
      <c r="H73" s="434">
        <f t="shared" si="0"/>
        <v>0</v>
      </c>
      <c r="I73" s="584"/>
      <c r="J73" s="585"/>
      <c r="K73" s="586">
        <f t="shared" si="1"/>
        <v>0</v>
      </c>
    </row>
    <row r="74" spans="1:11" ht="12.75" customHeight="1">
      <c r="A74" s="157"/>
      <c r="B74" s="441" t="s">
        <v>1968</v>
      </c>
      <c r="C74" s="710" t="s">
        <v>1969</v>
      </c>
      <c r="D74" s="711"/>
      <c r="E74" s="712"/>
      <c r="F74" s="430">
        <v>2124</v>
      </c>
      <c r="G74" s="433">
        <v>39.880000000000003</v>
      </c>
      <c r="H74" s="434">
        <f t="shared" si="0"/>
        <v>84705.12000000001</v>
      </c>
      <c r="I74" s="584">
        <v>2124</v>
      </c>
      <c r="J74" s="585">
        <v>42.8</v>
      </c>
      <c r="K74" s="586">
        <f t="shared" si="1"/>
        <v>90907.199999999997</v>
      </c>
    </row>
    <row r="75" spans="1:11" ht="12.75" customHeight="1">
      <c r="A75" s="442"/>
      <c r="B75" s="443" t="s">
        <v>1970</v>
      </c>
      <c r="C75" s="444" t="s">
        <v>1971</v>
      </c>
      <c r="D75" s="445"/>
      <c r="E75" s="446"/>
      <c r="F75" s="582">
        <v>6048</v>
      </c>
      <c r="G75" s="447" t="s">
        <v>1972</v>
      </c>
      <c r="H75" s="434">
        <f t="shared" si="0"/>
        <v>241194.24000000002</v>
      </c>
      <c r="I75" s="594"/>
      <c r="J75" s="588"/>
      <c r="K75" s="586">
        <f t="shared" si="1"/>
        <v>0</v>
      </c>
    </row>
    <row r="76" spans="1:11" ht="12.75" customHeight="1">
      <c r="A76" s="442"/>
      <c r="B76" s="443" t="s">
        <v>1970</v>
      </c>
      <c r="C76" s="444" t="s">
        <v>1971</v>
      </c>
      <c r="D76" s="445"/>
      <c r="E76" s="446"/>
      <c r="F76" s="582">
        <v>840</v>
      </c>
      <c r="G76" s="447" t="s">
        <v>4015</v>
      </c>
      <c r="H76" s="434">
        <f t="shared" si="0"/>
        <v>35952</v>
      </c>
      <c r="I76" s="594" t="s">
        <v>4022</v>
      </c>
      <c r="J76" s="588" t="s">
        <v>4015</v>
      </c>
      <c r="K76" s="586">
        <f t="shared" si="1"/>
        <v>244815.99999999997</v>
      </c>
    </row>
    <row r="77" spans="1:11" ht="12.75" customHeight="1">
      <c r="A77" s="157"/>
      <c r="B77" s="441" t="s">
        <v>1973</v>
      </c>
      <c r="C77" s="710" t="s">
        <v>1974</v>
      </c>
      <c r="D77" s="711"/>
      <c r="E77" s="712"/>
      <c r="F77" s="430"/>
      <c r="G77" s="433"/>
      <c r="H77" s="434">
        <f t="shared" si="0"/>
        <v>0</v>
      </c>
      <c r="I77" s="584"/>
      <c r="J77" s="585"/>
      <c r="K77" s="586">
        <f t="shared" si="1"/>
        <v>0</v>
      </c>
    </row>
    <row r="78" spans="1:11" ht="12.75" customHeight="1">
      <c r="A78" s="157"/>
      <c r="B78" s="441" t="s">
        <v>1975</v>
      </c>
      <c r="C78" s="710" t="s">
        <v>1976</v>
      </c>
      <c r="D78" s="711"/>
      <c r="E78" s="712"/>
      <c r="F78" s="430"/>
      <c r="G78" s="433"/>
      <c r="H78" s="434">
        <f t="shared" si="0"/>
        <v>0</v>
      </c>
      <c r="I78" s="584"/>
      <c r="J78" s="585"/>
      <c r="K78" s="586">
        <f t="shared" si="1"/>
        <v>0</v>
      </c>
    </row>
    <row r="79" spans="1:11" ht="12.75" customHeight="1">
      <c r="A79" s="157"/>
      <c r="B79" s="432" t="s">
        <v>1977</v>
      </c>
      <c r="C79" s="706" t="s">
        <v>1978</v>
      </c>
      <c r="D79" s="707"/>
      <c r="E79" s="708"/>
      <c r="F79" s="430">
        <v>16</v>
      </c>
      <c r="G79" s="433">
        <v>8.35</v>
      </c>
      <c r="H79" s="434">
        <f t="shared" si="0"/>
        <v>133.6</v>
      </c>
      <c r="I79" s="584">
        <v>16</v>
      </c>
      <c r="J79" s="585">
        <v>9.0299999999999994</v>
      </c>
      <c r="K79" s="586">
        <f t="shared" si="1"/>
        <v>144.47999999999999</v>
      </c>
    </row>
    <row r="80" spans="1:11" ht="12.75" customHeight="1">
      <c r="A80" s="157"/>
      <c r="B80" s="441" t="s">
        <v>1979</v>
      </c>
      <c r="C80" s="713" t="s">
        <v>1980</v>
      </c>
      <c r="D80" s="713"/>
      <c r="E80" s="439"/>
      <c r="F80" s="430"/>
      <c r="G80" s="433"/>
      <c r="H80" s="434">
        <f t="shared" si="0"/>
        <v>0</v>
      </c>
      <c r="I80" s="584"/>
      <c r="J80" s="585"/>
      <c r="K80" s="586">
        <f t="shared" si="1"/>
        <v>0</v>
      </c>
    </row>
    <row r="81" spans="1:11" ht="12.75" customHeight="1">
      <c r="A81" s="157"/>
      <c r="B81" s="432">
        <v>1048913</v>
      </c>
      <c r="C81" s="706" t="s">
        <v>1981</v>
      </c>
      <c r="D81" s="707"/>
      <c r="E81" s="708"/>
      <c r="F81" s="430">
        <v>1</v>
      </c>
      <c r="G81" s="433">
        <v>167.64</v>
      </c>
      <c r="H81" s="434">
        <f>F81*G81</f>
        <v>167.64</v>
      </c>
      <c r="I81" s="589">
        <v>1</v>
      </c>
      <c r="J81" s="585">
        <v>168.72</v>
      </c>
      <c r="K81" s="586">
        <f t="shared" si="1"/>
        <v>168.72</v>
      </c>
    </row>
    <row r="82" spans="1:11" ht="12.75" customHeight="1">
      <c r="A82" s="157"/>
      <c r="B82" s="432" t="s">
        <v>1982</v>
      </c>
      <c r="C82" s="706" t="s">
        <v>1983</v>
      </c>
      <c r="D82" s="707"/>
      <c r="E82" s="708"/>
      <c r="F82" s="430">
        <v>90</v>
      </c>
      <c r="G82" s="433">
        <v>26.99</v>
      </c>
      <c r="H82" s="434">
        <f t="shared" si="0"/>
        <v>2429.1</v>
      </c>
      <c r="I82" s="584">
        <v>90</v>
      </c>
      <c r="J82" s="585">
        <v>27.16</v>
      </c>
      <c r="K82" s="586">
        <f t="shared" si="1"/>
        <v>2444.4</v>
      </c>
    </row>
    <row r="83" spans="1:11">
      <c r="A83" s="205"/>
      <c r="B83" s="205"/>
      <c r="C83" s="205"/>
      <c r="D83" s="205"/>
      <c r="E83" s="205"/>
      <c r="F83" s="205"/>
      <c r="G83" s="205"/>
      <c r="H83" s="423">
        <f>SUM(H9:H82)</f>
        <v>5480450.8299999991</v>
      </c>
      <c r="I83" s="590"/>
      <c r="J83" s="591"/>
      <c r="K83" s="592">
        <f>SUM(K9:K82)</f>
        <v>5015032.4200000009</v>
      </c>
    </row>
    <row r="84" spans="1:11">
      <c r="A84" s="205"/>
      <c r="B84" s="205"/>
      <c r="C84" s="205"/>
      <c r="D84" s="205"/>
      <c r="E84" s="294"/>
      <c r="F84" s="294"/>
      <c r="G84" s="595"/>
      <c r="H84" s="596"/>
      <c r="I84" s="589"/>
      <c r="J84" s="597"/>
      <c r="K84" s="598"/>
    </row>
    <row r="85" spans="1:11" ht="13.5" thickBot="1">
      <c r="A85" s="205"/>
      <c r="B85" s="205"/>
      <c r="C85" s="205"/>
      <c r="D85" s="205"/>
      <c r="E85" s="294"/>
      <c r="F85" s="294"/>
      <c r="G85" s="595"/>
      <c r="H85" s="596"/>
      <c r="I85" s="589"/>
      <c r="J85" s="597"/>
      <c r="K85" s="598"/>
    </row>
    <row r="86" spans="1:11">
      <c r="A86" s="157" t="s">
        <v>1984</v>
      </c>
      <c r="B86" s="157"/>
      <c r="C86" s="157"/>
      <c r="D86" s="157"/>
      <c r="E86" s="448"/>
      <c r="F86" s="448"/>
      <c r="G86" s="449"/>
      <c r="H86" s="578">
        <f>H96</f>
        <v>1387245.07</v>
      </c>
      <c r="I86" s="292"/>
      <c r="J86" s="290"/>
      <c r="K86" s="579">
        <v>1410000</v>
      </c>
    </row>
    <row r="87" spans="1:11" ht="13.5" customHeight="1">
      <c r="A87" s="157"/>
      <c r="B87" s="432" t="s">
        <v>1985</v>
      </c>
      <c r="C87" s="705" t="s">
        <v>1986</v>
      </c>
      <c r="D87" s="705"/>
      <c r="E87" s="705"/>
      <c r="F87" s="430">
        <v>175</v>
      </c>
      <c r="G87" s="433">
        <v>1338.18</v>
      </c>
      <c r="H87" s="450">
        <f>F87*G87</f>
        <v>234181.5</v>
      </c>
      <c r="I87" s="451">
        <v>175</v>
      </c>
      <c r="J87" s="452">
        <v>1338.18</v>
      </c>
      <c r="K87" s="434">
        <f>I87*J87</f>
        <v>234181.5</v>
      </c>
    </row>
    <row r="88" spans="1:11" ht="13.5" customHeight="1">
      <c r="A88" s="157"/>
      <c r="B88" s="432" t="s">
        <v>1987</v>
      </c>
      <c r="C88" s="709" t="s">
        <v>1988</v>
      </c>
      <c r="D88" s="709"/>
      <c r="E88" s="709"/>
      <c r="F88" s="430">
        <v>165</v>
      </c>
      <c r="G88" s="433">
        <v>1318.24</v>
      </c>
      <c r="H88" s="450">
        <f t="shared" ref="H88:H95" si="2">F88*G88</f>
        <v>217509.6</v>
      </c>
      <c r="I88" s="451"/>
      <c r="J88" s="452"/>
      <c r="K88" s="434"/>
    </row>
    <row r="89" spans="1:11" ht="13.5" customHeight="1">
      <c r="A89" s="157"/>
      <c r="B89" s="550" t="s">
        <v>1987</v>
      </c>
      <c r="C89" s="709" t="s">
        <v>1988</v>
      </c>
      <c r="D89" s="709"/>
      <c r="E89" s="709"/>
      <c r="F89" s="430">
        <v>1</v>
      </c>
      <c r="G89" s="433">
        <v>1275.97</v>
      </c>
      <c r="H89" s="450">
        <f t="shared" si="2"/>
        <v>1275.97</v>
      </c>
      <c r="I89" s="451"/>
      <c r="J89" s="452"/>
      <c r="K89" s="434">
        <f t="shared" ref="K89:K95" si="3">I89*J89</f>
        <v>0</v>
      </c>
    </row>
    <row r="90" spans="1:11" ht="13.5" customHeight="1">
      <c r="A90" s="157"/>
      <c r="B90" s="550" t="s">
        <v>1987</v>
      </c>
      <c r="C90" s="709" t="s">
        <v>1988</v>
      </c>
      <c r="D90" s="709"/>
      <c r="E90" s="709"/>
      <c r="F90" s="430">
        <v>6</v>
      </c>
      <c r="G90" s="433">
        <v>1326.55</v>
      </c>
      <c r="H90" s="450">
        <f t="shared" si="2"/>
        <v>7959.2999999999993</v>
      </c>
      <c r="I90" s="451">
        <v>150</v>
      </c>
      <c r="J90" s="452">
        <v>1326.55</v>
      </c>
      <c r="K90" s="434">
        <f t="shared" si="3"/>
        <v>198982.5</v>
      </c>
    </row>
    <row r="91" spans="1:11" ht="13.5" customHeight="1">
      <c r="A91" s="157"/>
      <c r="B91" s="436" t="s">
        <v>1989</v>
      </c>
      <c r="C91" s="709" t="s">
        <v>1990</v>
      </c>
      <c r="D91" s="709"/>
      <c r="E91" s="709"/>
      <c r="F91" s="430">
        <v>4</v>
      </c>
      <c r="G91" s="433">
        <v>14671.8</v>
      </c>
      <c r="H91" s="450">
        <f t="shared" si="2"/>
        <v>58687.199999999997</v>
      </c>
      <c r="I91" s="451">
        <v>4</v>
      </c>
      <c r="J91" s="435">
        <v>14774.93</v>
      </c>
      <c r="K91" s="434">
        <f t="shared" si="3"/>
        <v>59099.72</v>
      </c>
    </row>
    <row r="92" spans="1:11" ht="13.5" customHeight="1">
      <c r="A92" s="157"/>
      <c r="B92" s="432" t="s">
        <v>1991</v>
      </c>
      <c r="C92" s="705" t="s">
        <v>1992</v>
      </c>
      <c r="D92" s="705"/>
      <c r="E92" s="705"/>
      <c r="F92" s="430">
        <v>6</v>
      </c>
      <c r="G92" s="433">
        <v>1148.05</v>
      </c>
      <c r="H92" s="450">
        <f t="shared" si="2"/>
        <v>6888.2999999999993</v>
      </c>
      <c r="I92" s="451"/>
      <c r="J92" s="452"/>
      <c r="K92" s="434"/>
    </row>
    <row r="93" spans="1:11" ht="13.5" customHeight="1">
      <c r="A93" s="157"/>
      <c r="B93" s="550" t="s">
        <v>1991</v>
      </c>
      <c r="C93" s="705" t="s">
        <v>1992</v>
      </c>
      <c r="D93" s="705"/>
      <c r="E93" s="705"/>
      <c r="F93" s="430">
        <v>27</v>
      </c>
      <c r="G93" s="433">
        <v>1246.3</v>
      </c>
      <c r="H93" s="450">
        <f t="shared" si="2"/>
        <v>33650.1</v>
      </c>
      <c r="I93" s="451">
        <v>280</v>
      </c>
      <c r="J93" s="452">
        <v>1246.3</v>
      </c>
      <c r="K93" s="434">
        <f t="shared" si="3"/>
        <v>348964</v>
      </c>
    </row>
    <row r="94" spans="1:11" ht="13.5" customHeight="1">
      <c r="A94" s="157"/>
      <c r="B94" s="432" t="s">
        <v>1991</v>
      </c>
      <c r="C94" s="705" t="s">
        <v>1992</v>
      </c>
      <c r="D94" s="705"/>
      <c r="E94" s="705"/>
      <c r="F94" s="430">
        <v>256</v>
      </c>
      <c r="G94" s="433">
        <v>1262.55</v>
      </c>
      <c r="H94" s="450">
        <f t="shared" si="2"/>
        <v>323212.79999999999</v>
      </c>
      <c r="I94" s="451"/>
      <c r="J94" s="452"/>
      <c r="K94" s="434"/>
    </row>
    <row r="95" spans="1:11" ht="13.5" customHeight="1">
      <c r="A95" s="205"/>
      <c r="B95" s="432" t="s">
        <v>1993</v>
      </c>
      <c r="C95" s="706" t="s">
        <v>2001</v>
      </c>
      <c r="D95" s="707"/>
      <c r="E95" s="708"/>
      <c r="F95" s="430">
        <v>385</v>
      </c>
      <c r="G95" s="433">
        <v>1308.78</v>
      </c>
      <c r="H95" s="450">
        <f t="shared" si="2"/>
        <v>503880.3</v>
      </c>
      <c r="I95" s="453">
        <v>385</v>
      </c>
      <c r="J95" s="452">
        <v>1481.7</v>
      </c>
      <c r="K95" s="434">
        <f t="shared" si="3"/>
        <v>570454.5</v>
      </c>
    </row>
    <row r="96" spans="1:11">
      <c r="A96" s="205"/>
      <c r="B96" s="206"/>
      <c r="C96" s="206"/>
      <c r="D96" s="206"/>
      <c r="E96" s="206"/>
      <c r="F96" s="205"/>
      <c r="G96" s="205"/>
      <c r="H96" s="423">
        <f>SUM(H87:H95)</f>
        <v>1387245.07</v>
      </c>
      <c r="I96" s="205"/>
      <c r="J96" s="381"/>
      <c r="K96" s="454">
        <f>SUM(K87:K95)</f>
        <v>1411682.22</v>
      </c>
    </row>
    <row r="97" spans="1:11" ht="13.5" thickBot="1">
      <c r="A97" s="205"/>
      <c r="B97" s="206"/>
      <c r="C97" s="206"/>
      <c r="D97" s="206"/>
      <c r="E97" s="206"/>
      <c r="F97" s="205"/>
      <c r="G97" s="205"/>
      <c r="H97" s="294"/>
      <c r="I97" s="205"/>
      <c r="J97" s="381"/>
      <c r="K97" s="294"/>
    </row>
    <row r="98" spans="1:11" ht="13.5" thickBot="1">
      <c r="A98" s="157" t="s">
        <v>81</v>
      </c>
      <c r="B98" s="157"/>
      <c r="C98" s="157"/>
      <c r="D98" s="157"/>
      <c r="E98" s="157"/>
      <c r="F98" s="157"/>
      <c r="G98" s="280"/>
      <c r="H98" s="204"/>
      <c r="I98" s="292"/>
      <c r="J98" s="290"/>
      <c r="K98" s="204"/>
    </row>
    <row r="99" spans="1:11" ht="13.5" thickBot="1">
      <c r="A99" s="205"/>
      <c r="B99" s="206"/>
      <c r="C99" s="206"/>
      <c r="D99" s="206"/>
      <c r="E99" s="206"/>
      <c r="F99" s="205"/>
      <c r="G99" s="205"/>
      <c r="H99" s="294"/>
      <c r="I99" s="205"/>
      <c r="J99" s="381"/>
      <c r="K99" s="294"/>
    </row>
    <row r="100" spans="1:11" ht="13.5" thickBot="1">
      <c r="A100" s="157" t="s">
        <v>82</v>
      </c>
      <c r="B100" s="157"/>
      <c r="C100" s="157"/>
      <c r="D100" s="157"/>
      <c r="E100" s="157"/>
      <c r="F100" s="157"/>
      <c r="G100" s="280"/>
      <c r="H100" s="577">
        <v>27204975</v>
      </c>
      <c r="I100" s="292"/>
      <c r="J100" s="290"/>
      <c r="K100" s="577">
        <v>26184000</v>
      </c>
    </row>
    <row r="101" spans="1:11">
      <c r="A101" s="157" t="s">
        <v>66</v>
      </c>
      <c r="B101" s="206" t="s">
        <v>113</v>
      </c>
      <c r="C101" s="195"/>
      <c r="D101" s="195"/>
      <c r="E101" s="195"/>
      <c r="F101" s="195"/>
      <c r="G101" s="195"/>
      <c r="H101" s="455">
        <f>1.03899232355*K101</f>
        <v>4200172.1836131113</v>
      </c>
      <c r="I101" s="209"/>
      <c r="J101" s="380"/>
      <c r="K101" s="456">
        <v>4042544</v>
      </c>
    </row>
    <row r="102" spans="1:11">
      <c r="A102" s="157" t="s">
        <v>67</v>
      </c>
      <c r="B102" s="206" t="s">
        <v>306</v>
      </c>
      <c r="C102" s="195"/>
      <c r="D102" s="195"/>
      <c r="E102" s="195"/>
      <c r="F102" s="195"/>
      <c r="G102" s="195"/>
      <c r="H102" s="455">
        <f t="shared" ref="H102:H114" si="4">1.03899232355*K102</f>
        <v>8871195.947404936</v>
      </c>
      <c r="I102" s="209"/>
      <c r="J102" s="380"/>
      <c r="K102" s="454">
        <v>8538269</v>
      </c>
    </row>
    <row r="103" spans="1:11">
      <c r="A103" s="157" t="s">
        <v>68</v>
      </c>
      <c r="B103" s="206" t="s">
        <v>115</v>
      </c>
      <c r="C103" s="195"/>
      <c r="D103" s="195"/>
      <c r="E103" s="195"/>
      <c r="F103" s="195"/>
      <c r="G103" s="195"/>
      <c r="H103" s="455">
        <f t="shared" si="4"/>
        <v>1362649.861251384</v>
      </c>
      <c r="I103" s="209"/>
      <c r="J103" s="380"/>
      <c r="K103" s="454">
        <v>1311511</v>
      </c>
    </row>
    <row r="104" spans="1:11">
      <c r="A104" s="157" t="s">
        <v>69</v>
      </c>
      <c r="B104" s="206" t="s">
        <v>116</v>
      </c>
      <c r="C104" s="195"/>
      <c r="D104" s="195"/>
      <c r="E104" s="195"/>
      <c r="F104" s="195"/>
      <c r="G104" s="195"/>
      <c r="H104" s="455">
        <f t="shared" si="4"/>
        <v>200101.60957714161</v>
      </c>
      <c r="I104" s="209"/>
      <c r="J104" s="380"/>
      <c r="K104" s="454">
        <v>192592</v>
      </c>
    </row>
    <row r="105" spans="1:11">
      <c r="A105" s="157" t="s">
        <v>70</v>
      </c>
      <c r="B105" s="206" t="s">
        <v>114</v>
      </c>
      <c r="C105" s="195"/>
      <c r="D105" s="195"/>
      <c r="E105" s="195"/>
      <c r="F105" s="195"/>
      <c r="G105" s="195"/>
      <c r="H105" s="455">
        <f t="shared" si="4"/>
        <v>32554.746473792151</v>
      </c>
      <c r="I105" s="209"/>
      <c r="J105" s="380"/>
      <c r="K105" s="454">
        <v>31333</v>
      </c>
    </row>
    <row r="106" spans="1:11">
      <c r="A106" s="157" t="s">
        <v>71</v>
      </c>
      <c r="B106" s="206" t="s">
        <v>86</v>
      </c>
      <c r="C106" s="195"/>
      <c r="D106" s="195"/>
      <c r="E106" s="195"/>
      <c r="F106" s="195"/>
      <c r="G106" s="195"/>
      <c r="H106" s="455">
        <f t="shared" si="4"/>
        <v>189191.15118754306</v>
      </c>
      <c r="I106" s="209"/>
      <c r="J106" s="380"/>
      <c r="K106" s="454">
        <v>182091</v>
      </c>
    </row>
    <row r="107" spans="1:11">
      <c r="A107" s="157" t="s">
        <v>72</v>
      </c>
      <c r="B107" s="206" t="s">
        <v>83</v>
      </c>
      <c r="C107" s="195"/>
      <c r="D107" s="195"/>
      <c r="E107" s="195"/>
      <c r="F107" s="195"/>
      <c r="G107" s="195"/>
      <c r="H107" s="455">
        <f t="shared" si="4"/>
        <v>6150455.3232179042</v>
      </c>
      <c r="I107" s="209"/>
      <c r="J107" s="380"/>
      <c r="K107" s="454">
        <v>5919635</v>
      </c>
    </row>
    <row r="108" spans="1:11">
      <c r="A108" s="157" t="s">
        <v>73</v>
      </c>
      <c r="B108" s="206" t="s">
        <v>84</v>
      </c>
      <c r="C108" s="195"/>
      <c r="D108" s="195"/>
      <c r="E108" s="195"/>
      <c r="F108" s="195"/>
      <c r="G108" s="195"/>
      <c r="H108" s="455">
        <f t="shared" si="4"/>
        <v>862727.27585974254</v>
      </c>
      <c r="I108" s="209"/>
      <c r="J108" s="380"/>
      <c r="K108" s="454">
        <v>830350</v>
      </c>
    </row>
    <row r="109" spans="1:11">
      <c r="A109" s="157" t="s">
        <v>74</v>
      </c>
      <c r="B109" s="206" t="s">
        <v>117</v>
      </c>
      <c r="C109" s="195"/>
      <c r="D109" s="195"/>
      <c r="E109" s="195"/>
      <c r="F109" s="195"/>
      <c r="G109" s="195"/>
      <c r="H109" s="455">
        <f t="shared" si="4"/>
        <v>350912.38433274766</v>
      </c>
      <c r="I109" s="209"/>
      <c r="J109" s="380"/>
      <c r="K109" s="454">
        <v>337743</v>
      </c>
    </row>
    <row r="110" spans="1:11">
      <c r="A110" s="157" t="s">
        <v>75</v>
      </c>
      <c r="B110" s="206" t="s">
        <v>112</v>
      </c>
      <c r="C110" s="195"/>
      <c r="D110" s="195"/>
      <c r="E110" s="195"/>
      <c r="F110" s="195"/>
      <c r="G110" s="195"/>
      <c r="H110" s="455">
        <f t="shared" si="4"/>
        <v>4238982.7028669985</v>
      </c>
      <c r="I110" s="209"/>
      <c r="J110" s="380"/>
      <c r="K110" s="454">
        <v>4079898</v>
      </c>
    </row>
    <row r="111" spans="1:11">
      <c r="A111" s="157" t="s">
        <v>76</v>
      </c>
      <c r="B111" s="206" t="s">
        <v>87</v>
      </c>
      <c r="C111" s="195"/>
      <c r="D111" s="195"/>
      <c r="E111" s="195"/>
      <c r="F111" s="195"/>
      <c r="G111" s="195"/>
      <c r="H111" s="455">
        <f t="shared" si="4"/>
        <v>29829.469609120501</v>
      </c>
      <c r="I111" s="209"/>
      <c r="J111" s="209"/>
      <c r="K111" s="454">
        <v>28710</v>
      </c>
    </row>
    <row r="112" spans="1:11">
      <c r="A112" s="157" t="s">
        <v>77</v>
      </c>
      <c r="B112" s="206" t="s">
        <v>118</v>
      </c>
      <c r="C112" s="195"/>
      <c r="D112" s="195"/>
      <c r="E112" s="195"/>
      <c r="F112" s="195"/>
      <c r="G112" s="195"/>
      <c r="H112" s="455">
        <f t="shared" si="4"/>
        <v>192044.22410801135</v>
      </c>
      <c r="I112" s="209"/>
      <c r="J112" s="209"/>
      <c r="K112" s="454">
        <v>184837</v>
      </c>
    </row>
    <row r="113" spans="1:11">
      <c r="A113" s="157" t="s">
        <v>78</v>
      </c>
      <c r="B113" s="206" t="s">
        <v>119</v>
      </c>
      <c r="C113" s="195"/>
      <c r="D113" s="195"/>
      <c r="E113" s="195"/>
      <c r="F113" s="195"/>
      <c r="G113" s="195"/>
      <c r="H113" s="455">
        <f t="shared" si="4"/>
        <v>3931.5469523132001</v>
      </c>
      <c r="I113" s="209"/>
      <c r="J113" s="209"/>
      <c r="K113" s="454">
        <v>3784</v>
      </c>
    </row>
    <row r="114" spans="1:11">
      <c r="A114" s="157" t="s">
        <v>79</v>
      </c>
      <c r="B114" s="206" t="s">
        <v>85</v>
      </c>
      <c r="C114" s="195"/>
      <c r="D114" s="195"/>
      <c r="E114" s="195"/>
      <c r="F114" s="195"/>
      <c r="G114" s="195"/>
      <c r="H114" s="455">
        <f t="shared" si="4"/>
        <v>520226.57337845565</v>
      </c>
      <c r="I114" s="458"/>
      <c r="J114" s="458"/>
      <c r="K114" s="459">
        <v>500703</v>
      </c>
    </row>
    <row r="115" spans="1:11">
      <c r="A115" s="157"/>
      <c r="B115" s="206"/>
      <c r="C115" s="195"/>
      <c r="D115" s="195"/>
      <c r="E115" s="195"/>
      <c r="F115" s="195"/>
      <c r="G115" s="460"/>
      <c r="H115" s="457"/>
      <c r="I115" s="458"/>
      <c r="J115" s="458"/>
      <c r="K115" s="459"/>
    </row>
    <row r="116" spans="1:11">
      <c r="A116" s="206" t="s">
        <v>1994</v>
      </c>
      <c r="C116" s="195"/>
      <c r="D116" s="195"/>
      <c r="E116" s="195"/>
      <c r="F116" s="195"/>
      <c r="G116" s="460"/>
      <c r="H116" s="576">
        <v>598380.02</v>
      </c>
      <c r="I116" s="458"/>
      <c r="J116" s="458"/>
      <c r="K116" s="580">
        <v>598380</v>
      </c>
    </row>
    <row r="117" spans="1:11">
      <c r="A117" s="157"/>
      <c r="B117" s="314" t="s">
        <v>1995</v>
      </c>
      <c r="C117" s="206" t="s">
        <v>1996</v>
      </c>
      <c r="D117" s="195"/>
      <c r="E117" s="195"/>
      <c r="F117" s="195">
        <v>91</v>
      </c>
      <c r="G117" s="460">
        <v>187.64</v>
      </c>
      <c r="H117" s="423">
        <f>F117*G117</f>
        <v>17075.239999999998</v>
      </c>
      <c r="I117" s="195">
        <v>91</v>
      </c>
      <c r="J117" s="460">
        <v>187.64</v>
      </c>
      <c r="K117" s="454">
        <f>I117*J117</f>
        <v>17075.239999999998</v>
      </c>
    </row>
    <row r="118" spans="1:11">
      <c r="A118" s="157"/>
      <c r="B118" s="314" t="s">
        <v>1997</v>
      </c>
      <c r="C118" s="206" t="s">
        <v>1998</v>
      </c>
      <c r="D118" s="195"/>
      <c r="E118" s="195"/>
      <c r="F118" s="195">
        <v>0.3</v>
      </c>
      <c r="G118" s="460">
        <v>37.979999999999997</v>
      </c>
      <c r="H118" s="423">
        <f>F118*G118</f>
        <v>11.393999999999998</v>
      </c>
      <c r="I118" s="195">
        <v>0.3</v>
      </c>
      <c r="J118" s="460">
        <v>37.979999999999997</v>
      </c>
      <c r="K118" s="454">
        <f t="shared" ref="K118:K121" si="5">I118*J118</f>
        <v>11.393999999999998</v>
      </c>
    </row>
    <row r="119" spans="1:11">
      <c r="A119" s="157"/>
      <c r="B119" s="314" t="s">
        <v>1997</v>
      </c>
      <c r="C119" s="206" t="s">
        <v>1998</v>
      </c>
      <c r="D119" s="195"/>
      <c r="E119" s="195"/>
      <c r="F119" s="195">
        <v>573.67999999999995</v>
      </c>
      <c r="G119" s="460">
        <v>437.98</v>
      </c>
      <c r="H119" s="423">
        <f>F119*G119</f>
        <v>251260.3664</v>
      </c>
      <c r="I119" s="195">
        <v>573.67999999999995</v>
      </c>
      <c r="J119" s="460">
        <v>437.98</v>
      </c>
      <c r="K119" s="454">
        <f t="shared" si="5"/>
        <v>251260.3664</v>
      </c>
    </row>
    <row r="120" spans="1:11">
      <c r="A120" s="157"/>
      <c r="B120" s="314" t="s">
        <v>1999</v>
      </c>
      <c r="C120" s="206" t="s">
        <v>2000</v>
      </c>
      <c r="D120" s="195"/>
      <c r="E120" s="195"/>
      <c r="F120" s="195">
        <v>487.19</v>
      </c>
      <c r="G120" s="460">
        <v>159.6</v>
      </c>
      <c r="H120" s="423">
        <f>F120*G120</f>
        <v>77755.52399999999</v>
      </c>
      <c r="I120" s="195">
        <v>487.19</v>
      </c>
      <c r="J120" s="460">
        <v>159.6</v>
      </c>
      <c r="K120" s="454">
        <f t="shared" si="5"/>
        <v>77755.52399999999</v>
      </c>
    </row>
    <row r="121" spans="1:11">
      <c r="A121" s="157"/>
      <c r="B121" s="314" t="s">
        <v>1999</v>
      </c>
      <c r="C121" s="206" t="s">
        <v>2000</v>
      </c>
      <c r="D121" s="195"/>
      <c r="E121" s="195"/>
      <c r="F121" s="195">
        <v>1744.537</v>
      </c>
      <c r="G121" s="460">
        <v>144.61000000000001</v>
      </c>
      <c r="H121" s="423">
        <f>F121*G121</f>
        <v>252277.49557000003</v>
      </c>
      <c r="I121" s="195">
        <v>1744.537</v>
      </c>
      <c r="J121" s="460">
        <v>144.61000000000001</v>
      </c>
      <c r="K121" s="454">
        <f t="shared" si="5"/>
        <v>252277.49557000003</v>
      </c>
    </row>
    <row r="122" spans="1:11" ht="15" thickBot="1">
      <c r="A122" s="287" t="s">
        <v>88</v>
      </c>
      <c r="B122" s="288"/>
      <c r="C122" s="288"/>
      <c r="D122" s="288"/>
      <c r="E122" s="288"/>
      <c r="F122" s="289"/>
      <c r="G122" s="291"/>
      <c r="H122" s="461">
        <f>H8+H86+H100+H116</f>
        <v>34671050.920000002</v>
      </c>
      <c r="I122" s="462"/>
      <c r="J122" s="463"/>
      <c r="K122" s="464">
        <f>K8+K86+K100+K116</f>
        <v>33207380</v>
      </c>
    </row>
  </sheetData>
  <mergeCells count="82">
    <mergeCell ref="C52:E52"/>
    <mergeCell ref="C54:E54"/>
    <mergeCell ref="C56:E56"/>
    <mergeCell ref="C46:E46"/>
    <mergeCell ref="C47:E47"/>
    <mergeCell ref="C48:E48"/>
    <mergeCell ref="C49:E49"/>
    <mergeCell ref="C50:E50"/>
    <mergeCell ref="C51:E51"/>
    <mergeCell ref="C53:E53"/>
    <mergeCell ref="C55:E55"/>
    <mergeCell ref="C21:E21"/>
    <mergeCell ref="C24:E24"/>
    <mergeCell ref="C26:E26"/>
    <mergeCell ref="C29:E29"/>
    <mergeCell ref="C32:E32"/>
    <mergeCell ref="C22:E22"/>
    <mergeCell ref="C23:E23"/>
    <mergeCell ref="C25:E25"/>
    <mergeCell ref="C27:E27"/>
    <mergeCell ref="C28:E28"/>
    <mergeCell ref="C30:E30"/>
    <mergeCell ref="C31:E31"/>
    <mergeCell ref="E6:E7"/>
    <mergeCell ref="I6:K6"/>
    <mergeCell ref="F6:H6"/>
    <mergeCell ref="A6:A7"/>
    <mergeCell ref="B6:B7"/>
    <mergeCell ref="C6:C7"/>
    <mergeCell ref="D6:D7"/>
    <mergeCell ref="C9:E9"/>
    <mergeCell ref="C10:E10"/>
    <mergeCell ref="C11:E11"/>
    <mergeCell ref="C13:E13"/>
    <mergeCell ref="C14:E14"/>
    <mergeCell ref="C12:E12"/>
    <mergeCell ref="C15:E15"/>
    <mergeCell ref="C17:E17"/>
    <mergeCell ref="C18:E18"/>
    <mergeCell ref="C19:E19"/>
    <mergeCell ref="C20:E20"/>
    <mergeCell ref="C16:E16"/>
    <mergeCell ref="C35:E35"/>
    <mergeCell ref="C36:E36"/>
    <mergeCell ref="C37:E37"/>
    <mergeCell ref="C34:E34"/>
    <mergeCell ref="C38:E38"/>
    <mergeCell ref="C41:E41"/>
    <mergeCell ref="C42:E42"/>
    <mergeCell ref="C39:E39"/>
    <mergeCell ref="C40:E40"/>
    <mergeCell ref="C45:E45"/>
    <mergeCell ref="C43:E43"/>
    <mergeCell ref="C44:E44"/>
    <mergeCell ref="C57:E57"/>
    <mergeCell ref="C62:E62"/>
    <mergeCell ref="C63:E63"/>
    <mergeCell ref="C64:E64"/>
    <mergeCell ref="C65:E65"/>
    <mergeCell ref="C66:E66"/>
    <mergeCell ref="C68:E68"/>
    <mergeCell ref="C71:E71"/>
    <mergeCell ref="C72:E72"/>
    <mergeCell ref="C74:E74"/>
    <mergeCell ref="C67:E67"/>
    <mergeCell ref="C69:E69"/>
    <mergeCell ref="C70:E70"/>
    <mergeCell ref="C77:E77"/>
    <mergeCell ref="C78:E78"/>
    <mergeCell ref="C79:E79"/>
    <mergeCell ref="C80:D80"/>
    <mergeCell ref="C81:E81"/>
    <mergeCell ref="C94:E94"/>
    <mergeCell ref="C95:E95"/>
    <mergeCell ref="C82:E82"/>
    <mergeCell ref="C87:E87"/>
    <mergeCell ref="C88:E88"/>
    <mergeCell ref="C91:E91"/>
    <mergeCell ref="C92:E92"/>
    <mergeCell ref="C89:E89"/>
    <mergeCell ref="C90:E90"/>
    <mergeCell ref="C93:E93"/>
  </mergeCells>
  <phoneticPr fontId="12" type="noConversion"/>
  <pageMargins left="0" right="0" top="0" bottom="0" header="0.31496062992125984" footer="0.31496062992125984"/>
  <pageSetup paperSize="9" fitToHeight="0" orientation="landscape" horizontalDpi="1200" verticalDpi="1200" r:id="rId1"/>
  <headerFooter alignWithMargins="0">
    <oddFooter>&amp;R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6"/>
  <sheetViews>
    <sheetView view="pageBreakPreview" topLeftCell="A37" zoomScaleSheetLayoutView="100" workbookViewId="0">
      <selection activeCell="D36" sqref="D36:D43"/>
    </sheetView>
  </sheetViews>
  <sheetFormatPr defaultRowHeight="11.25"/>
  <cols>
    <col min="1" max="1" width="9.42578125" style="14" customWidth="1"/>
    <col min="2" max="2" width="28.42578125" style="14" customWidth="1"/>
    <col min="3" max="3" width="7.7109375" style="14" customWidth="1"/>
    <col min="4" max="4" width="10.28515625" style="14" customWidth="1"/>
    <col min="5" max="5" width="9.5703125" style="14" customWidth="1"/>
    <col min="6" max="6" width="9.140625" style="14" customWidth="1"/>
    <col min="7" max="7" width="9.7109375" style="14" customWidth="1"/>
    <col min="8" max="8" width="10.42578125" style="14" customWidth="1"/>
    <col min="9" max="9" width="9.28515625" style="14" customWidth="1"/>
    <col min="10" max="10" width="9.42578125" style="14" customWidth="1"/>
    <col min="11" max="16384" width="9.140625" style="14"/>
  </cols>
  <sheetData>
    <row r="1" spans="1:10" ht="12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</row>
    <row r="2" spans="1:10" ht="12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</row>
    <row r="3" spans="1:10" ht="12">
      <c r="A3" s="221"/>
      <c r="B3" s="222"/>
      <c r="C3" s="213"/>
      <c r="D3" s="217"/>
      <c r="E3" s="217"/>
      <c r="F3" s="217"/>
      <c r="G3" s="219"/>
    </row>
    <row r="4" spans="1:10" ht="14.25">
      <c r="A4" s="221"/>
      <c r="B4" s="222" t="s">
        <v>196</v>
      </c>
      <c r="C4" s="214" t="s">
        <v>307</v>
      </c>
      <c r="D4" s="218"/>
      <c r="E4" s="218"/>
      <c r="F4" s="218"/>
      <c r="G4" s="220"/>
    </row>
    <row r="5" spans="1:10" s="15" customFormat="1" ht="15.75"/>
    <row r="6" spans="1:10" ht="11.25" customHeight="1">
      <c r="A6" s="663" t="s">
        <v>53</v>
      </c>
      <c r="B6" s="663" t="s">
        <v>336</v>
      </c>
      <c r="C6" s="717" t="s">
        <v>360</v>
      </c>
      <c r="D6" s="718"/>
      <c r="E6" s="718"/>
      <c r="F6" s="719"/>
      <c r="G6" s="717" t="s">
        <v>361</v>
      </c>
      <c r="H6" s="718"/>
      <c r="I6" s="718"/>
      <c r="J6" s="719"/>
    </row>
    <row r="7" spans="1:10" ht="56.25">
      <c r="A7" s="663"/>
      <c r="B7" s="663"/>
      <c r="C7" s="154" t="s">
        <v>13</v>
      </c>
      <c r="D7" s="173" t="s">
        <v>50</v>
      </c>
      <c r="E7" s="173" t="s">
        <v>51</v>
      </c>
      <c r="F7" s="355" t="s">
        <v>1567</v>
      </c>
      <c r="G7" s="154" t="s">
        <v>13</v>
      </c>
      <c r="H7" s="173" t="s">
        <v>50</v>
      </c>
      <c r="I7" s="173" t="s">
        <v>51</v>
      </c>
      <c r="J7" s="369" t="s">
        <v>1569</v>
      </c>
    </row>
    <row r="8" spans="1:10" ht="12.75">
      <c r="A8" s="208" t="s">
        <v>348</v>
      </c>
      <c r="B8" s="420"/>
      <c r="C8" s="205"/>
      <c r="D8" s="575">
        <v>922552.38</v>
      </c>
      <c r="E8" s="421"/>
      <c r="F8" s="205"/>
      <c r="G8" s="205"/>
      <c r="H8" s="422">
        <v>1758995</v>
      </c>
      <c r="I8" s="205"/>
      <c r="J8" s="205"/>
    </row>
    <row r="9" spans="1:10" ht="12.75">
      <c r="A9" s="208" t="s">
        <v>1854</v>
      </c>
      <c r="B9" s="420" t="s">
        <v>1855</v>
      </c>
      <c r="C9" s="205">
        <v>2436</v>
      </c>
      <c r="D9" s="421">
        <f>C9*E9</f>
        <v>242146.51999991879</v>
      </c>
      <c r="E9" s="421">
        <v>99.403333333299997</v>
      </c>
      <c r="F9" s="205">
        <v>203</v>
      </c>
      <c r="G9" s="205">
        <v>1200</v>
      </c>
      <c r="H9" s="205">
        <f>G9*I9</f>
        <v>119280</v>
      </c>
      <c r="I9" s="421">
        <v>99.4</v>
      </c>
      <c r="J9" s="205">
        <v>203</v>
      </c>
    </row>
    <row r="10" spans="1:10" ht="12.75">
      <c r="A10" s="208" t="s">
        <v>1856</v>
      </c>
      <c r="B10" s="420" t="s">
        <v>1855</v>
      </c>
      <c r="C10" s="205"/>
      <c r="D10" s="421"/>
      <c r="E10" s="421"/>
      <c r="F10" s="205"/>
      <c r="G10" s="205"/>
      <c r="H10" s="205"/>
      <c r="I10" s="421"/>
      <c r="J10" s="205"/>
    </row>
    <row r="11" spans="1:10" ht="12.75">
      <c r="A11" s="208" t="s">
        <v>1857</v>
      </c>
      <c r="B11" s="420" t="s">
        <v>1858</v>
      </c>
      <c r="C11" s="205">
        <v>3</v>
      </c>
      <c r="D11" s="421">
        <v>46068</v>
      </c>
      <c r="E11" s="421">
        <v>15356</v>
      </c>
      <c r="F11" s="205">
        <v>3</v>
      </c>
      <c r="G11" s="205"/>
      <c r="H11" s="205"/>
      <c r="I11" s="421"/>
      <c r="J11" s="205"/>
    </row>
    <row r="12" spans="1:10" ht="12.75">
      <c r="A12" s="208" t="s">
        <v>1859</v>
      </c>
      <c r="B12" s="420" t="s">
        <v>1860</v>
      </c>
      <c r="C12" s="205">
        <v>2</v>
      </c>
      <c r="D12" s="421">
        <v>82120.600000000006</v>
      </c>
      <c r="E12" s="421">
        <v>41060.300000000003</v>
      </c>
      <c r="F12" s="205">
        <v>2</v>
      </c>
      <c r="G12" s="205">
        <v>16</v>
      </c>
      <c r="H12" s="205">
        <v>414163</v>
      </c>
      <c r="I12" s="205">
        <v>25885.19</v>
      </c>
      <c r="J12" s="205">
        <v>16</v>
      </c>
    </row>
    <row r="13" spans="1:10" ht="12.75">
      <c r="A13" s="208" t="s">
        <v>1859</v>
      </c>
      <c r="B13" s="420" t="s">
        <v>1860</v>
      </c>
      <c r="C13" s="205">
        <v>3</v>
      </c>
      <c r="D13" s="421">
        <v>146146.89000000001</v>
      </c>
      <c r="E13" s="421">
        <v>48715.63</v>
      </c>
      <c r="F13" s="205">
        <v>3</v>
      </c>
      <c r="G13" s="205"/>
      <c r="H13" s="205"/>
      <c r="I13" s="205"/>
      <c r="J13" s="205"/>
    </row>
    <row r="14" spans="1:10" ht="12.75">
      <c r="A14" s="208" t="s">
        <v>1861</v>
      </c>
      <c r="B14" s="420" t="s">
        <v>1862</v>
      </c>
      <c r="C14" s="205">
        <v>3</v>
      </c>
      <c r="D14" s="421">
        <v>223841.37</v>
      </c>
      <c r="E14" s="421">
        <v>74613.789999999994</v>
      </c>
      <c r="F14" s="205">
        <v>3</v>
      </c>
      <c r="G14" s="205">
        <v>41</v>
      </c>
      <c r="H14" s="205">
        <v>612000</v>
      </c>
      <c r="I14" s="205">
        <v>14926.83</v>
      </c>
      <c r="J14" s="205">
        <v>41</v>
      </c>
    </row>
    <row r="15" spans="1:10" ht="12.75">
      <c r="A15" s="208" t="s">
        <v>1863</v>
      </c>
      <c r="B15" s="420" t="s">
        <v>1864</v>
      </c>
      <c r="C15" s="205">
        <v>25</v>
      </c>
      <c r="D15" s="421">
        <f>C15*E15</f>
        <v>23265</v>
      </c>
      <c r="E15" s="421">
        <v>930.6</v>
      </c>
      <c r="F15" s="205">
        <v>25</v>
      </c>
      <c r="G15" s="205"/>
      <c r="H15" s="205"/>
      <c r="I15" s="205"/>
      <c r="J15" s="205"/>
    </row>
    <row r="16" spans="1:10" ht="12.75">
      <c r="A16" s="208" t="s">
        <v>1863</v>
      </c>
      <c r="B16" s="420" t="s">
        <v>1864</v>
      </c>
      <c r="C16" s="205">
        <v>147</v>
      </c>
      <c r="D16" s="421">
        <f>C16*E16</f>
        <v>124509</v>
      </c>
      <c r="E16" s="421">
        <v>847</v>
      </c>
      <c r="F16" s="205">
        <v>147</v>
      </c>
      <c r="G16" s="205"/>
      <c r="H16" s="205"/>
      <c r="I16" s="205"/>
      <c r="J16" s="205"/>
    </row>
    <row r="17" spans="1:10" ht="12.75">
      <c r="A17" s="208" t="s">
        <v>1863</v>
      </c>
      <c r="B17" s="420" t="s">
        <v>1864</v>
      </c>
      <c r="C17" s="205">
        <v>1</v>
      </c>
      <c r="D17" s="421">
        <v>990</v>
      </c>
      <c r="E17" s="421">
        <v>990</v>
      </c>
      <c r="F17" s="205">
        <v>1</v>
      </c>
      <c r="G17" s="205"/>
      <c r="H17" s="205"/>
      <c r="I17" s="205"/>
      <c r="J17" s="205"/>
    </row>
    <row r="18" spans="1:10" ht="12.75">
      <c r="A18" s="208" t="s">
        <v>1863</v>
      </c>
      <c r="B18" s="420" t="s">
        <v>1864</v>
      </c>
      <c r="C18" s="205">
        <v>2</v>
      </c>
      <c r="D18" s="421">
        <v>3300</v>
      </c>
      <c r="E18" s="421">
        <v>1650</v>
      </c>
      <c r="F18" s="205">
        <v>2</v>
      </c>
      <c r="G18" s="205"/>
      <c r="H18" s="205"/>
      <c r="I18" s="205"/>
      <c r="J18" s="205"/>
    </row>
    <row r="19" spans="1:10" ht="12.75">
      <c r="A19" s="208" t="s">
        <v>1863</v>
      </c>
      <c r="B19" s="420" t="s">
        <v>1864</v>
      </c>
      <c r="C19" s="205">
        <v>7</v>
      </c>
      <c r="D19" s="421">
        <v>25515</v>
      </c>
      <c r="E19" s="421">
        <v>3645</v>
      </c>
      <c r="F19" s="205">
        <v>7</v>
      </c>
      <c r="G19" s="205"/>
      <c r="H19" s="205"/>
      <c r="I19" s="205"/>
      <c r="J19" s="205"/>
    </row>
    <row r="20" spans="1:10" ht="12.75">
      <c r="A20" s="208" t="s">
        <v>1863</v>
      </c>
      <c r="B20" s="420" t="s">
        <v>1864</v>
      </c>
      <c r="C20" s="205">
        <v>5</v>
      </c>
      <c r="D20" s="421">
        <v>4650</v>
      </c>
      <c r="E20" s="421">
        <v>930</v>
      </c>
      <c r="F20" s="205">
        <v>5</v>
      </c>
      <c r="G20" s="205">
        <v>248</v>
      </c>
      <c r="H20" s="205">
        <f>G20*I20</f>
        <v>613552</v>
      </c>
      <c r="I20" s="205">
        <v>2474</v>
      </c>
      <c r="J20" s="205">
        <v>248</v>
      </c>
    </row>
    <row r="21" spans="1:10" ht="12.75">
      <c r="A21" s="208" t="s">
        <v>349</v>
      </c>
      <c r="B21" s="420"/>
      <c r="C21" s="205"/>
      <c r="D21" s="205"/>
      <c r="E21" s="205"/>
      <c r="F21" s="205"/>
      <c r="G21" s="205"/>
      <c r="H21" s="205"/>
      <c r="I21" s="205"/>
      <c r="J21" s="205"/>
    </row>
    <row r="22" spans="1:10" ht="12.75">
      <c r="A22" s="208"/>
      <c r="B22" s="420"/>
      <c r="C22" s="205"/>
      <c r="D22" s="205"/>
      <c r="E22" s="205"/>
      <c r="F22" s="205"/>
      <c r="G22" s="205"/>
      <c r="H22" s="205"/>
      <c r="I22" s="205"/>
      <c r="J22" s="205"/>
    </row>
    <row r="23" spans="1:10" ht="12.75">
      <c r="A23" s="208" t="s">
        <v>1865</v>
      </c>
      <c r="B23" s="420"/>
      <c r="C23" s="205"/>
      <c r="D23" s="205"/>
      <c r="E23" s="205"/>
      <c r="F23" s="205"/>
      <c r="G23" s="205"/>
      <c r="H23" s="205"/>
      <c r="I23" s="205"/>
      <c r="J23" s="205"/>
    </row>
    <row r="24" spans="1:10" ht="12.75">
      <c r="A24" s="208"/>
      <c r="B24" s="420"/>
      <c r="C24" s="205"/>
      <c r="D24" s="205"/>
      <c r="E24" s="205"/>
      <c r="F24" s="205"/>
      <c r="G24" s="205"/>
      <c r="H24" s="205"/>
      <c r="I24" s="205"/>
      <c r="J24" s="205"/>
    </row>
    <row r="25" spans="1:10" ht="12.75">
      <c r="A25" s="208" t="s">
        <v>350</v>
      </c>
      <c r="B25" s="420"/>
      <c r="C25" s="205"/>
      <c r="D25" s="205"/>
      <c r="E25" s="205"/>
      <c r="F25" s="205"/>
      <c r="G25" s="205"/>
      <c r="H25" s="205"/>
      <c r="I25" s="205"/>
      <c r="J25" s="205"/>
    </row>
    <row r="26" spans="1:10" ht="12.75">
      <c r="A26" s="208"/>
      <c r="B26" s="420"/>
      <c r="C26" s="205"/>
      <c r="D26" s="205"/>
      <c r="E26" s="205"/>
      <c r="F26" s="205"/>
      <c r="G26" s="205"/>
      <c r="H26" s="205"/>
      <c r="I26" s="205"/>
      <c r="J26" s="205"/>
    </row>
    <row r="27" spans="1:10" ht="12.75">
      <c r="A27" s="208" t="s">
        <v>351</v>
      </c>
      <c r="B27" s="420"/>
      <c r="C27" s="205"/>
      <c r="D27" s="205"/>
      <c r="E27" s="205"/>
      <c r="F27" s="205"/>
      <c r="G27" s="205"/>
      <c r="H27" s="205"/>
      <c r="I27" s="205"/>
      <c r="J27" s="205"/>
    </row>
    <row r="28" spans="1:10" ht="12.75">
      <c r="A28" s="208"/>
      <c r="B28" s="420"/>
      <c r="C28" s="205"/>
      <c r="D28" s="205"/>
      <c r="E28" s="205"/>
      <c r="F28" s="205"/>
      <c r="G28" s="205"/>
      <c r="H28" s="205"/>
      <c r="I28" s="205"/>
      <c r="J28" s="205"/>
    </row>
    <row r="29" spans="1:10" ht="12.75">
      <c r="A29" s="208" t="s">
        <v>352</v>
      </c>
      <c r="B29" s="420"/>
      <c r="C29" s="205"/>
      <c r="D29" s="205"/>
      <c r="E29" s="205"/>
      <c r="F29" s="205"/>
      <c r="G29" s="205"/>
      <c r="H29" s="205"/>
      <c r="I29" s="205"/>
      <c r="J29" s="205"/>
    </row>
    <row r="30" spans="1:10" ht="12.75">
      <c r="A30" s="208"/>
      <c r="B30" s="420"/>
      <c r="C30" s="205"/>
      <c r="D30" s="205"/>
      <c r="E30" s="205"/>
      <c r="F30" s="205"/>
      <c r="G30" s="205"/>
      <c r="H30" s="205"/>
      <c r="I30" s="205"/>
      <c r="J30" s="205"/>
    </row>
    <row r="31" spans="1:10" ht="12" customHeight="1">
      <c r="A31" s="208" t="s">
        <v>353</v>
      </c>
      <c r="B31" s="420"/>
      <c r="C31" s="205"/>
      <c r="D31" s="205"/>
      <c r="E31" s="205"/>
      <c r="F31" s="205"/>
      <c r="G31" s="205"/>
      <c r="H31" s="205"/>
      <c r="I31" s="205"/>
      <c r="J31" s="205"/>
    </row>
    <row r="32" spans="1:10" ht="12" customHeight="1">
      <c r="A32" s="208"/>
      <c r="B32" s="420"/>
      <c r="C32" s="205"/>
      <c r="D32" s="205"/>
      <c r="E32" s="205"/>
      <c r="F32" s="205"/>
      <c r="G32" s="205"/>
      <c r="H32" s="205"/>
      <c r="I32" s="205"/>
      <c r="J32" s="205"/>
    </row>
    <row r="33" spans="1:10" ht="12" customHeight="1">
      <c r="A33" s="295" t="s">
        <v>354</v>
      </c>
      <c r="B33" s="208"/>
      <c r="C33" s="205"/>
      <c r="D33" s="205"/>
      <c r="E33" s="205"/>
      <c r="F33" s="205"/>
      <c r="G33" s="205"/>
      <c r="H33" s="205"/>
      <c r="I33" s="205"/>
      <c r="J33" s="205"/>
    </row>
    <row r="34" spans="1:10" ht="12" customHeight="1">
      <c r="A34" s="208"/>
      <c r="B34" s="208"/>
      <c r="C34" s="205"/>
      <c r="D34" s="205"/>
      <c r="E34" s="205"/>
      <c r="F34" s="205"/>
      <c r="G34" s="205"/>
      <c r="H34" s="205"/>
      <c r="I34" s="205"/>
      <c r="J34" s="205"/>
    </row>
    <row r="35" spans="1:10" ht="12" customHeight="1">
      <c r="A35" s="295" t="s">
        <v>355</v>
      </c>
      <c r="B35" s="208"/>
      <c r="C35" s="425"/>
      <c r="D35" s="424">
        <f>D49</f>
        <v>1665631.5</v>
      </c>
      <c r="E35" s="210"/>
      <c r="F35" s="425"/>
      <c r="G35" s="425"/>
      <c r="H35" s="424">
        <f>H49</f>
        <v>2543248.1</v>
      </c>
      <c r="I35" s="210"/>
      <c r="J35" s="425"/>
    </row>
    <row r="36" spans="1:10" s="15" customFormat="1" ht="12" customHeight="1">
      <c r="A36" s="426" t="s">
        <v>1866</v>
      </c>
      <c r="B36" s="427" t="s">
        <v>1867</v>
      </c>
      <c r="C36" s="234">
        <v>38</v>
      </c>
      <c r="D36" s="429">
        <f>E36*C36</f>
        <v>5852</v>
      </c>
      <c r="E36" s="428">
        <v>154</v>
      </c>
      <c r="F36" s="234">
        <v>50</v>
      </c>
      <c r="G36" s="234">
        <v>50</v>
      </c>
      <c r="H36" s="429">
        <f>I36*G36</f>
        <v>7700</v>
      </c>
      <c r="I36" s="428">
        <v>154</v>
      </c>
      <c r="J36" s="234">
        <v>50</v>
      </c>
    </row>
    <row r="37" spans="1:10" ht="12" customHeight="1">
      <c r="A37" s="426" t="s">
        <v>1868</v>
      </c>
      <c r="B37" s="427" t="s">
        <v>1869</v>
      </c>
      <c r="C37" s="234">
        <v>24</v>
      </c>
      <c r="D37" s="429">
        <f t="shared" ref="D37:D43" si="0">E37*C37</f>
        <v>475200</v>
      </c>
      <c r="E37" s="428">
        <v>19800</v>
      </c>
      <c r="F37" s="234">
        <v>24</v>
      </c>
      <c r="G37" s="234">
        <v>24</v>
      </c>
      <c r="H37" s="429">
        <f t="shared" ref="H37:H43" si="1">I37*G37</f>
        <v>475200</v>
      </c>
      <c r="I37" s="428">
        <v>19800</v>
      </c>
      <c r="J37" s="234">
        <v>24</v>
      </c>
    </row>
    <row r="38" spans="1:10" ht="12" customHeight="1">
      <c r="A38" s="426" t="s">
        <v>1870</v>
      </c>
      <c r="B38" s="427" t="s">
        <v>1871</v>
      </c>
      <c r="C38" s="234">
        <v>2</v>
      </c>
      <c r="D38" s="429">
        <f t="shared" si="0"/>
        <v>14960</v>
      </c>
      <c r="E38" s="428">
        <v>7480</v>
      </c>
      <c r="F38" s="234">
        <v>11</v>
      </c>
      <c r="G38" s="234">
        <v>11</v>
      </c>
      <c r="H38" s="429">
        <f t="shared" si="1"/>
        <v>82280</v>
      </c>
      <c r="I38" s="428">
        <v>7480</v>
      </c>
      <c r="J38" s="234">
        <v>11</v>
      </c>
    </row>
    <row r="39" spans="1:10">
      <c r="A39" s="426" t="s">
        <v>1872</v>
      </c>
      <c r="B39" s="427" t="s">
        <v>1873</v>
      </c>
      <c r="C39" s="234">
        <v>0</v>
      </c>
      <c r="D39" s="429">
        <f t="shared" si="0"/>
        <v>0</v>
      </c>
      <c r="E39" s="428">
        <v>14016.24</v>
      </c>
      <c r="F39" s="234">
        <v>10</v>
      </c>
      <c r="G39" s="234">
        <v>10</v>
      </c>
      <c r="H39" s="429">
        <f t="shared" si="1"/>
        <v>140162.4</v>
      </c>
      <c r="I39" s="428">
        <v>14016.24</v>
      </c>
      <c r="J39" s="234">
        <v>10</v>
      </c>
    </row>
    <row r="40" spans="1:10" ht="12" customHeight="1">
      <c r="A40" s="426" t="s">
        <v>1874</v>
      </c>
      <c r="B40" s="427" t="s">
        <v>1875</v>
      </c>
      <c r="C40" s="234">
        <v>14</v>
      </c>
      <c r="D40" s="429">
        <f t="shared" si="0"/>
        <v>36960</v>
      </c>
      <c r="E40" s="428">
        <v>2640</v>
      </c>
      <c r="F40" s="234">
        <v>30</v>
      </c>
      <c r="G40" s="234">
        <v>30</v>
      </c>
      <c r="H40" s="429">
        <f t="shared" si="1"/>
        <v>79200</v>
      </c>
      <c r="I40" s="428">
        <v>2640</v>
      </c>
      <c r="J40" s="234">
        <v>30</v>
      </c>
    </row>
    <row r="41" spans="1:10" ht="12" customHeight="1">
      <c r="A41" s="426" t="s">
        <v>1876</v>
      </c>
      <c r="B41" s="427" t="s">
        <v>1877</v>
      </c>
      <c r="C41" s="234">
        <v>21</v>
      </c>
      <c r="D41" s="429">
        <f t="shared" si="0"/>
        <v>28875</v>
      </c>
      <c r="E41" s="296">
        <v>1375</v>
      </c>
      <c r="F41" s="234"/>
      <c r="G41" s="234"/>
      <c r="H41" s="429">
        <f t="shared" si="1"/>
        <v>0</v>
      </c>
      <c r="I41" s="296"/>
      <c r="J41" s="234"/>
    </row>
    <row r="42" spans="1:10">
      <c r="A42" s="426" t="s">
        <v>1876</v>
      </c>
      <c r="B42" s="427" t="s">
        <v>1877</v>
      </c>
      <c r="C42" s="234">
        <v>0</v>
      </c>
      <c r="D42" s="429">
        <f t="shared" si="0"/>
        <v>0</v>
      </c>
      <c r="E42" s="428">
        <v>216</v>
      </c>
      <c r="F42" s="234">
        <v>50</v>
      </c>
      <c r="G42" s="234">
        <v>50</v>
      </c>
      <c r="H42" s="429">
        <f t="shared" si="1"/>
        <v>10800</v>
      </c>
      <c r="I42" s="428">
        <v>216</v>
      </c>
      <c r="J42" s="234">
        <v>50</v>
      </c>
    </row>
    <row r="43" spans="1:10" ht="12" customHeight="1">
      <c r="A43" s="426" t="s">
        <v>1878</v>
      </c>
      <c r="B43" s="427" t="s">
        <v>1879</v>
      </c>
      <c r="C43" s="234">
        <v>272</v>
      </c>
      <c r="D43" s="429">
        <f t="shared" si="0"/>
        <v>96940.799999999988</v>
      </c>
      <c r="E43" s="428">
        <v>356.4</v>
      </c>
      <c r="F43" s="234">
        <v>220</v>
      </c>
      <c r="G43" s="234">
        <v>220</v>
      </c>
      <c r="H43" s="429">
        <f t="shared" si="1"/>
        <v>78408</v>
      </c>
      <c r="I43" s="428">
        <v>356.4</v>
      </c>
      <c r="J43" s="234">
        <v>220</v>
      </c>
    </row>
    <row r="44" spans="1:10" ht="22.5">
      <c r="A44" s="426" t="s">
        <v>1880</v>
      </c>
      <c r="B44" s="427" t="s">
        <v>1881</v>
      </c>
      <c r="C44" s="209">
        <v>20</v>
      </c>
      <c r="D44" s="429">
        <f>C44*E44</f>
        <v>308000</v>
      </c>
      <c r="E44" s="431">
        <v>15400</v>
      </c>
      <c r="F44" s="209">
        <v>16</v>
      </c>
      <c r="G44" s="209">
        <v>16</v>
      </c>
      <c r="H44" s="429">
        <f>G44*I44</f>
        <v>246400</v>
      </c>
      <c r="I44" s="431">
        <v>15400</v>
      </c>
      <c r="J44" s="209">
        <v>16</v>
      </c>
    </row>
    <row r="45" spans="1:10" ht="22.5">
      <c r="A45" s="426" t="s">
        <v>1882</v>
      </c>
      <c r="B45" s="427" t="s">
        <v>1883</v>
      </c>
      <c r="C45" s="209">
        <v>20</v>
      </c>
      <c r="D45" s="429">
        <f>C45*E45</f>
        <v>99600</v>
      </c>
      <c r="E45" s="428">
        <v>4980</v>
      </c>
      <c r="F45" s="209">
        <v>41</v>
      </c>
      <c r="G45" s="209">
        <v>41</v>
      </c>
      <c r="H45" s="429">
        <f>G45*I45</f>
        <v>204180</v>
      </c>
      <c r="I45" s="428">
        <v>4980</v>
      </c>
      <c r="J45" s="209">
        <v>41</v>
      </c>
    </row>
    <row r="46" spans="1:10" ht="12.75">
      <c r="A46" s="426" t="s">
        <v>1884</v>
      </c>
      <c r="B46" s="427" t="s">
        <v>1885</v>
      </c>
      <c r="C46" s="209">
        <v>10</v>
      </c>
      <c r="D46" s="429">
        <f>C46*E46</f>
        <v>230010</v>
      </c>
      <c r="E46" s="428">
        <v>23001</v>
      </c>
      <c r="F46" s="209">
        <v>21</v>
      </c>
      <c r="G46" s="209">
        <v>21</v>
      </c>
      <c r="H46" s="429">
        <f>G46*I46</f>
        <v>483021</v>
      </c>
      <c r="I46" s="428">
        <v>23001</v>
      </c>
      <c r="J46" s="209">
        <v>21</v>
      </c>
    </row>
    <row r="47" spans="1:10" ht="12.75">
      <c r="A47" s="426" t="s">
        <v>1886</v>
      </c>
      <c r="B47" s="427" t="s">
        <v>1887</v>
      </c>
      <c r="C47" s="209">
        <v>10</v>
      </c>
      <c r="D47" s="429">
        <f>C47*E47</f>
        <v>162360</v>
      </c>
      <c r="E47" s="428">
        <v>16236</v>
      </c>
      <c r="F47" s="209">
        <v>21</v>
      </c>
      <c r="G47" s="209">
        <v>21</v>
      </c>
      <c r="H47" s="429">
        <f>G47*I47</f>
        <v>340956</v>
      </c>
      <c r="I47" s="428">
        <v>16236</v>
      </c>
      <c r="J47" s="209">
        <v>21</v>
      </c>
    </row>
    <row r="48" spans="1:10" ht="12.75">
      <c r="A48" s="426" t="s">
        <v>1888</v>
      </c>
      <c r="B48" s="427" t="s">
        <v>1889</v>
      </c>
      <c r="C48" s="209">
        <v>11</v>
      </c>
      <c r="D48" s="429">
        <f>C48*E48</f>
        <v>206873.7</v>
      </c>
      <c r="E48" s="428">
        <v>18806.7</v>
      </c>
      <c r="F48" s="209">
        <v>21</v>
      </c>
      <c r="G48" s="209">
        <v>21</v>
      </c>
      <c r="H48" s="429">
        <f>G48*I48</f>
        <v>394940.7</v>
      </c>
      <c r="I48" s="428">
        <v>18806.7</v>
      </c>
      <c r="J48" s="209">
        <v>21</v>
      </c>
    </row>
    <row r="49" spans="1:10" ht="12.75">
      <c r="A49" s="208"/>
      <c r="B49" s="208"/>
      <c r="C49" s="205"/>
      <c r="D49" s="423">
        <f>SUM(D36:D48)</f>
        <v>1665631.5</v>
      </c>
      <c r="E49" s="205"/>
      <c r="F49" s="205"/>
      <c r="G49" s="205"/>
      <c r="H49" s="423">
        <f>SUM(H36:H48)</f>
        <v>2543248.1</v>
      </c>
      <c r="I49" s="205"/>
      <c r="J49" s="205"/>
    </row>
    <row r="50" spans="1:10" ht="12.75">
      <c r="A50" s="295" t="s">
        <v>356</v>
      </c>
      <c r="B50" s="208"/>
      <c r="C50" s="205"/>
      <c r="D50" s="205"/>
      <c r="E50" s="205"/>
      <c r="F50" s="205"/>
      <c r="G50" s="205"/>
      <c r="H50" s="205"/>
      <c r="I50" s="205"/>
      <c r="J50" s="205"/>
    </row>
    <row r="51" spans="1:10" ht="12.75">
      <c r="A51" s="208"/>
      <c r="B51" s="208"/>
      <c r="C51" s="205"/>
      <c r="D51" s="205"/>
      <c r="E51" s="205"/>
      <c r="F51" s="205"/>
      <c r="G51" s="205"/>
      <c r="H51" s="205"/>
      <c r="I51" s="205"/>
      <c r="J51" s="205"/>
    </row>
    <row r="52" spans="1:10" ht="12.75">
      <c r="A52" s="295" t="s">
        <v>1890</v>
      </c>
      <c r="B52" s="208"/>
      <c r="C52" s="205"/>
      <c r="D52" s="205"/>
      <c r="E52" s="205"/>
      <c r="F52" s="205"/>
      <c r="G52" s="205"/>
      <c r="H52" s="205"/>
      <c r="I52" s="205"/>
      <c r="J52" s="205"/>
    </row>
    <row r="53" spans="1:10" ht="12.75">
      <c r="A53" s="208"/>
      <c r="B53" s="208"/>
      <c r="C53" s="205"/>
      <c r="D53" s="205"/>
      <c r="E53" s="205"/>
      <c r="F53" s="205"/>
      <c r="G53" s="205"/>
      <c r="H53" s="205"/>
      <c r="I53" s="205"/>
      <c r="J53" s="205"/>
    </row>
    <row r="54" spans="1:10" ht="12.75">
      <c r="A54" s="295" t="s">
        <v>357</v>
      </c>
      <c r="B54" s="208"/>
      <c r="C54" s="205"/>
      <c r="D54" s="205"/>
      <c r="E54" s="205"/>
      <c r="F54" s="205"/>
      <c r="G54" s="205"/>
      <c r="H54" s="205"/>
      <c r="I54" s="205"/>
      <c r="J54" s="205"/>
    </row>
    <row r="55" spans="1:10" ht="12.75">
      <c r="A55" s="208"/>
      <c r="B55" s="208"/>
      <c r="C55" s="205"/>
      <c r="D55" s="205"/>
      <c r="E55" s="205"/>
      <c r="F55" s="205"/>
      <c r="G55" s="205"/>
      <c r="H55" s="205"/>
      <c r="I55" s="205"/>
      <c r="J55" s="205"/>
    </row>
    <row r="56" spans="1:10" ht="12.75">
      <c r="A56" s="235" t="s">
        <v>88</v>
      </c>
      <c r="B56" s="235"/>
      <c r="C56" s="209"/>
      <c r="D56" s="209"/>
      <c r="E56" s="209"/>
      <c r="F56" s="209"/>
      <c r="G56" s="209"/>
      <c r="H56" s="209"/>
      <c r="I56" s="209"/>
      <c r="J56" s="209"/>
    </row>
  </sheetData>
  <mergeCells count="4">
    <mergeCell ref="A6:A7"/>
    <mergeCell ref="B6:B7"/>
    <mergeCell ref="G6:J6"/>
    <mergeCell ref="C6:F6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scale="89" fitToHeight="0" orientation="portrait" horizontalDpi="1200" verticalDpi="1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G15"/>
  <sheetViews>
    <sheetView zoomScaleSheetLayoutView="100" workbookViewId="0">
      <selection activeCell="K13" sqref="K13"/>
    </sheetView>
  </sheetViews>
  <sheetFormatPr defaultRowHeight="11.25"/>
  <cols>
    <col min="1" max="1" width="5.42578125" style="14" customWidth="1"/>
    <col min="2" max="2" width="40" style="14" customWidth="1"/>
    <col min="3" max="3" width="12.7109375" style="14" customWidth="1"/>
    <col min="4" max="4" width="12.5703125" style="14" customWidth="1"/>
    <col min="5" max="16384" width="9.140625" style="14"/>
  </cols>
  <sheetData>
    <row r="1" spans="1:7" s="15" customFormat="1" ht="15.75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</row>
    <row r="2" spans="1:7" s="15" customFormat="1" ht="15.75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</row>
    <row r="3" spans="1:7" s="15" customFormat="1" ht="15.75">
      <c r="A3" s="221"/>
      <c r="B3" s="222"/>
      <c r="C3" s="213"/>
      <c r="D3" s="217"/>
      <c r="E3" s="217"/>
      <c r="F3" s="217"/>
      <c r="G3" s="219"/>
    </row>
    <row r="4" spans="1:7" ht="14.25">
      <c r="A4" s="221"/>
      <c r="B4" s="222" t="s">
        <v>196</v>
      </c>
      <c r="C4" s="214" t="s">
        <v>308</v>
      </c>
      <c r="D4" s="218"/>
      <c r="E4" s="218"/>
      <c r="F4" s="218"/>
      <c r="G4" s="220"/>
    </row>
    <row r="5" spans="1:7" ht="15.75">
      <c r="A5" s="68"/>
      <c r="B5" s="207"/>
      <c r="C5" s="102"/>
      <c r="D5" s="66"/>
    </row>
    <row r="6" spans="1:7" ht="12.75">
      <c r="A6" s="703" t="s">
        <v>6</v>
      </c>
      <c r="B6" s="664" t="s">
        <v>16</v>
      </c>
      <c r="C6" s="664" t="s">
        <v>15</v>
      </c>
      <c r="D6" s="664"/>
    </row>
    <row r="7" spans="1:7" ht="22.5">
      <c r="A7" s="703"/>
      <c r="B7" s="664"/>
      <c r="C7" s="173" t="s">
        <v>360</v>
      </c>
      <c r="D7" s="173" t="s">
        <v>361</v>
      </c>
    </row>
    <row r="8" spans="1:7">
      <c r="A8" s="232" t="s">
        <v>90</v>
      </c>
      <c r="B8" s="231" t="s">
        <v>101</v>
      </c>
      <c r="C8" s="232">
        <v>4383637</v>
      </c>
      <c r="D8" s="232">
        <v>4031033</v>
      </c>
    </row>
    <row r="9" spans="1:7">
      <c r="A9" s="296" t="s">
        <v>91</v>
      </c>
      <c r="B9" s="231" t="s">
        <v>102</v>
      </c>
      <c r="C9" s="232">
        <v>6960190</v>
      </c>
      <c r="D9" s="232">
        <v>6400337</v>
      </c>
    </row>
    <row r="10" spans="1:7" ht="22.5">
      <c r="A10" s="232" t="s">
        <v>92</v>
      </c>
      <c r="B10" s="231" t="s">
        <v>103</v>
      </c>
      <c r="C10" s="232">
        <v>12577905</v>
      </c>
      <c r="D10" s="232">
        <v>11566183</v>
      </c>
    </row>
    <row r="11" spans="1:7">
      <c r="A11" s="232" t="s">
        <v>93</v>
      </c>
      <c r="B11" s="233" t="s">
        <v>104</v>
      </c>
      <c r="C11" s="232">
        <v>12081077</v>
      </c>
      <c r="D11" s="232">
        <v>11109318</v>
      </c>
    </row>
    <row r="12" spans="1:7" s="15" customFormat="1" ht="15.75">
      <c r="A12" s="232" t="s">
        <v>94</v>
      </c>
      <c r="B12" s="231" t="s">
        <v>106</v>
      </c>
      <c r="C12" s="232">
        <v>496828</v>
      </c>
      <c r="D12" s="232">
        <v>456865</v>
      </c>
    </row>
    <row r="13" spans="1:7" s="15" customFormat="1" ht="23.25">
      <c r="A13" s="297" t="s">
        <v>95</v>
      </c>
      <c r="B13" s="231" t="s">
        <v>105</v>
      </c>
      <c r="C13" s="296">
        <v>19884712</v>
      </c>
      <c r="D13" s="296">
        <v>18285257</v>
      </c>
    </row>
    <row r="14" spans="1:7" s="15" customFormat="1" ht="23.25">
      <c r="A14" s="232" t="s">
        <v>96</v>
      </c>
      <c r="B14" s="231" t="s">
        <v>107</v>
      </c>
      <c r="C14" s="232">
        <v>5603952</v>
      </c>
      <c r="D14" s="232">
        <v>5153190</v>
      </c>
    </row>
    <row r="15" spans="1:7" ht="22.5">
      <c r="A15" s="232" t="s">
        <v>89</v>
      </c>
      <c r="B15" s="231" t="s">
        <v>108</v>
      </c>
      <c r="C15" s="232">
        <f>C8+C9+C10+C13+C14</f>
        <v>49410396</v>
      </c>
      <c r="D15" s="232">
        <v>45436000</v>
      </c>
    </row>
  </sheetData>
  <mergeCells count="3">
    <mergeCell ref="A6:A7"/>
    <mergeCell ref="B6:B7"/>
    <mergeCell ref="C6:D6"/>
  </mergeCells>
  <phoneticPr fontId="12" type="noConversion"/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I37"/>
  <sheetViews>
    <sheetView view="pageBreakPreview" topLeftCell="C19" zoomScaleSheetLayoutView="100" workbookViewId="0">
      <selection activeCell="I30" sqref="I30"/>
    </sheetView>
  </sheetViews>
  <sheetFormatPr defaultRowHeight="12.75"/>
  <cols>
    <col min="1" max="1" width="8.85546875" style="40" customWidth="1"/>
    <col min="2" max="2" width="53" style="40" customWidth="1"/>
    <col min="3" max="3" width="9.42578125" style="41" bestFit="1" customWidth="1"/>
    <col min="4" max="4" width="11.5703125" style="41" customWidth="1"/>
    <col min="5" max="6" width="11.7109375" style="41" customWidth="1"/>
    <col min="7" max="7" width="9.42578125" style="41" customWidth="1"/>
    <col min="8" max="8" width="9.42578125" style="39" customWidth="1"/>
    <col min="9" max="9" width="12.42578125" style="39" customWidth="1"/>
    <col min="10" max="16384" width="9.140625" style="39"/>
  </cols>
  <sheetData>
    <row r="1" spans="1:9" ht="15.75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9"/>
      <c r="G1" s="15"/>
    </row>
    <row r="2" spans="1:9" ht="15.75">
      <c r="A2" s="221"/>
      <c r="B2" s="222" t="s">
        <v>195</v>
      </c>
      <c r="C2" s="213" t="str">
        <f>Kadar.ode.!C2</f>
        <v>08923507</v>
      </c>
      <c r="D2" s="217"/>
      <c r="E2" s="217"/>
      <c r="F2" s="219"/>
      <c r="G2" s="15"/>
    </row>
    <row r="3" spans="1:9" ht="15.75">
      <c r="A3" s="221"/>
      <c r="B3" s="222"/>
      <c r="C3" s="213"/>
      <c r="D3" s="217"/>
      <c r="E3" s="217"/>
      <c r="F3" s="219"/>
      <c r="G3" s="15"/>
    </row>
    <row r="4" spans="1:9" ht="15.75">
      <c r="A4" s="221"/>
      <c r="B4" s="222" t="s">
        <v>196</v>
      </c>
      <c r="C4" s="214" t="s">
        <v>309</v>
      </c>
      <c r="D4" s="218"/>
      <c r="E4" s="218"/>
      <c r="F4" s="220"/>
      <c r="G4" s="7"/>
    </row>
    <row r="5" spans="1:9" ht="15.75">
      <c r="A5" s="15"/>
      <c r="B5" s="10"/>
      <c r="C5" s="10"/>
      <c r="D5" s="10"/>
      <c r="F5" s="38"/>
      <c r="G5" s="38"/>
    </row>
    <row r="6" spans="1:9" s="5" customFormat="1" ht="93.75" customHeight="1">
      <c r="A6" s="189" t="s">
        <v>120</v>
      </c>
      <c r="B6" s="189" t="s">
        <v>337</v>
      </c>
      <c r="C6" s="225" t="s">
        <v>1550</v>
      </c>
      <c r="D6" s="225" t="s">
        <v>1551</v>
      </c>
      <c r="E6" s="225" t="s">
        <v>1552</v>
      </c>
      <c r="F6" s="225" t="s">
        <v>1553</v>
      </c>
      <c r="G6" s="225" t="s">
        <v>1554</v>
      </c>
      <c r="H6" s="225" t="s">
        <v>1555</v>
      </c>
      <c r="I6" s="225" t="s">
        <v>1556</v>
      </c>
    </row>
    <row r="7" spans="1:9">
      <c r="A7" s="122" t="s">
        <v>313</v>
      </c>
      <c r="B7" s="122"/>
      <c r="C7" s="236"/>
      <c r="D7" s="236"/>
      <c r="E7" s="236"/>
      <c r="F7" s="238"/>
      <c r="G7" s="238"/>
      <c r="H7" s="238"/>
      <c r="I7" s="42"/>
    </row>
    <row r="8" spans="1:9">
      <c r="A8" s="238"/>
      <c r="B8" s="189"/>
      <c r="C8" s="236"/>
      <c r="D8" s="236"/>
      <c r="E8" s="236"/>
      <c r="F8" s="238"/>
      <c r="G8" s="238"/>
      <c r="H8" s="238"/>
      <c r="I8" s="42"/>
    </row>
    <row r="9" spans="1:9">
      <c r="A9" s="122" t="s">
        <v>314</v>
      </c>
      <c r="B9" s="122"/>
      <c r="C9" s="236"/>
      <c r="D9" s="236"/>
      <c r="E9" s="236"/>
      <c r="F9" s="238"/>
      <c r="G9" s="238"/>
      <c r="H9" s="238"/>
      <c r="I9" s="42"/>
    </row>
    <row r="10" spans="1:9">
      <c r="A10" s="238"/>
      <c r="B10" s="189"/>
      <c r="C10" s="236"/>
      <c r="D10" s="236"/>
      <c r="E10" s="236"/>
      <c r="F10" s="238"/>
      <c r="G10" s="238"/>
      <c r="H10" s="238"/>
      <c r="I10" s="42"/>
    </row>
    <row r="11" spans="1:9">
      <c r="A11" s="122" t="s">
        <v>315</v>
      </c>
      <c r="B11" s="122"/>
      <c r="C11" s="236"/>
      <c r="D11" s="236"/>
      <c r="E11" s="236"/>
      <c r="F11" s="238"/>
      <c r="G11" s="238"/>
      <c r="H11" s="238"/>
      <c r="I11" s="42"/>
    </row>
    <row r="12" spans="1:9">
      <c r="A12" s="238"/>
      <c r="B12" s="189"/>
      <c r="C12" s="236"/>
      <c r="D12" s="236"/>
      <c r="E12" s="236"/>
      <c r="F12" s="238"/>
      <c r="G12" s="238"/>
      <c r="H12" s="238"/>
      <c r="I12" s="42"/>
    </row>
    <row r="13" spans="1:9">
      <c r="A13" s="238"/>
      <c r="B13" s="189"/>
      <c r="C13" s="236"/>
      <c r="D13" s="236"/>
      <c r="E13" s="236"/>
      <c r="F13" s="238"/>
      <c r="G13" s="238"/>
      <c r="H13" s="238"/>
      <c r="I13" s="42"/>
    </row>
    <row r="14" spans="1:9">
      <c r="A14" s="122" t="s">
        <v>316</v>
      </c>
      <c r="B14" s="122"/>
      <c r="C14" s="236"/>
      <c r="D14" s="236"/>
      <c r="E14" s="236"/>
      <c r="F14" s="238"/>
      <c r="G14" s="238"/>
      <c r="H14" s="238"/>
      <c r="I14" s="42"/>
    </row>
    <row r="15" spans="1:9">
      <c r="A15" s="243" t="s">
        <v>317</v>
      </c>
      <c r="B15" s="189"/>
      <c r="C15" s="236"/>
      <c r="D15" s="236"/>
      <c r="E15" s="236"/>
      <c r="F15" s="238"/>
      <c r="G15" s="238"/>
      <c r="H15" s="238"/>
      <c r="I15" s="42"/>
    </row>
    <row r="16" spans="1:9">
      <c r="A16" s="243"/>
      <c r="B16" s="189"/>
      <c r="C16" s="236"/>
      <c r="D16" s="236"/>
      <c r="E16" s="236"/>
      <c r="F16" s="238"/>
      <c r="G16" s="238"/>
      <c r="H16" s="238"/>
      <c r="I16" s="42"/>
    </row>
    <row r="17" spans="1:9">
      <c r="A17" s="243"/>
      <c r="B17" s="189"/>
      <c r="C17" s="236"/>
      <c r="D17" s="236"/>
      <c r="E17" s="236"/>
      <c r="F17" s="238"/>
      <c r="G17" s="238"/>
      <c r="H17" s="238"/>
      <c r="I17" s="42"/>
    </row>
    <row r="18" spans="1:9">
      <c r="A18" s="243" t="s">
        <v>318</v>
      </c>
      <c r="B18" s="189"/>
      <c r="C18" s="236"/>
      <c r="D18" s="236"/>
      <c r="E18" s="236"/>
      <c r="F18" s="238"/>
      <c r="G18" s="238"/>
      <c r="H18" s="238"/>
      <c r="I18" s="42"/>
    </row>
    <row r="19" spans="1:9">
      <c r="A19" s="243"/>
      <c r="B19" s="189"/>
      <c r="C19" s="236"/>
      <c r="D19" s="236"/>
      <c r="E19" s="236"/>
      <c r="F19" s="238"/>
      <c r="G19" s="238"/>
      <c r="H19" s="238"/>
      <c r="I19" s="42"/>
    </row>
    <row r="20" spans="1:9">
      <c r="A20" s="243"/>
      <c r="B20" s="189"/>
      <c r="C20" s="236"/>
      <c r="D20" s="236"/>
      <c r="E20" s="236"/>
      <c r="F20" s="238"/>
      <c r="G20" s="238"/>
      <c r="H20" s="238"/>
      <c r="I20" s="42"/>
    </row>
    <row r="21" spans="1:9">
      <c r="A21" s="122" t="s">
        <v>319</v>
      </c>
      <c r="B21" s="122"/>
      <c r="C21" s="236"/>
      <c r="D21" s="236"/>
      <c r="E21" s="236"/>
      <c r="F21" s="238"/>
      <c r="G21" s="238"/>
      <c r="H21" s="238"/>
      <c r="I21" s="42"/>
    </row>
    <row r="22" spans="1:9">
      <c r="A22" s="238"/>
      <c r="B22" s="189"/>
      <c r="C22" s="236"/>
      <c r="D22" s="236"/>
      <c r="E22" s="236"/>
      <c r="F22" s="238"/>
      <c r="G22" s="238"/>
      <c r="H22" s="238"/>
      <c r="I22" s="42"/>
    </row>
    <row r="23" spans="1:9">
      <c r="A23" s="238"/>
      <c r="B23" s="189"/>
      <c r="C23" s="236"/>
      <c r="D23" s="236"/>
      <c r="E23" s="236"/>
      <c r="F23" s="238"/>
      <c r="G23" s="238"/>
      <c r="H23" s="238"/>
      <c r="I23" s="42"/>
    </row>
    <row r="24" spans="1:9">
      <c r="A24" s="122" t="s">
        <v>320</v>
      </c>
      <c r="B24" s="122"/>
      <c r="C24" s="236"/>
      <c r="D24" s="236"/>
      <c r="E24" s="236"/>
      <c r="F24" s="238"/>
      <c r="G24" s="238"/>
      <c r="H24" s="238"/>
      <c r="I24" s="42"/>
    </row>
    <row r="25" spans="1:9">
      <c r="A25" s="238"/>
      <c r="B25" s="189"/>
      <c r="C25" s="236"/>
      <c r="D25" s="236"/>
      <c r="E25" s="236"/>
      <c r="F25" s="238"/>
      <c r="G25" s="238"/>
      <c r="H25" s="238"/>
      <c r="I25" s="42"/>
    </row>
    <row r="26" spans="1:9">
      <c r="A26" s="238"/>
      <c r="B26" s="189"/>
      <c r="C26" s="236"/>
      <c r="D26" s="236"/>
      <c r="E26" s="236"/>
      <c r="F26" s="238"/>
      <c r="G26" s="238"/>
      <c r="H26" s="238"/>
      <c r="I26" s="42"/>
    </row>
    <row r="27" spans="1:9">
      <c r="A27" s="122" t="s">
        <v>321</v>
      </c>
      <c r="B27" s="122"/>
      <c r="C27" s="236"/>
      <c r="D27" s="236"/>
      <c r="E27" s="236"/>
      <c r="F27" s="238"/>
      <c r="G27" s="238"/>
      <c r="H27" s="238"/>
      <c r="I27" s="42"/>
    </row>
    <row r="28" spans="1:9">
      <c r="A28" s="238"/>
      <c r="B28" s="189"/>
      <c r="C28" s="236"/>
      <c r="D28" s="236"/>
      <c r="E28" s="236"/>
      <c r="F28" s="238"/>
      <c r="G28" s="238"/>
      <c r="H28" s="238"/>
      <c r="I28" s="42"/>
    </row>
    <row r="29" spans="1:9">
      <c r="A29" s="238"/>
      <c r="B29" s="189"/>
      <c r="C29" s="236"/>
      <c r="D29" s="236"/>
      <c r="E29" s="236"/>
      <c r="F29" s="238"/>
      <c r="G29" s="238"/>
      <c r="H29" s="238"/>
      <c r="I29" s="42"/>
    </row>
    <row r="30" spans="1:9" s="60" customFormat="1">
      <c r="A30" s="122" t="s">
        <v>322</v>
      </c>
      <c r="B30" s="122"/>
      <c r="C30" s="236"/>
      <c r="D30" s="236"/>
      <c r="E30" s="236"/>
      <c r="F30" s="242"/>
      <c r="G30" s="242"/>
      <c r="H30" s="242"/>
      <c r="I30" s="244"/>
    </row>
    <row r="31" spans="1:9">
      <c r="A31" s="238"/>
      <c r="B31" s="189"/>
      <c r="C31" s="236"/>
      <c r="D31" s="236"/>
      <c r="E31" s="236"/>
      <c r="F31" s="238"/>
      <c r="G31" s="238"/>
      <c r="H31" s="238"/>
      <c r="I31" s="42"/>
    </row>
    <row r="32" spans="1:9">
      <c r="A32" s="238"/>
      <c r="B32" s="189"/>
      <c r="C32" s="236"/>
      <c r="D32" s="236"/>
      <c r="E32" s="236"/>
      <c r="F32" s="238"/>
      <c r="G32" s="238"/>
      <c r="H32" s="238"/>
      <c r="I32" s="42"/>
    </row>
    <row r="33" spans="1:9">
      <c r="A33" s="122" t="s">
        <v>323</v>
      </c>
      <c r="B33" s="122"/>
      <c r="C33" s="546">
        <v>1</v>
      </c>
      <c r="D33" s="546">
        <v>5</v>
      </c>
      <c r="E33" s="546">
        <v>11</v>
      </c>
      <c r="F33" s="238">
        <v>7</v>
      </c>
      <c r="G33" s="238">
        <v>71</v>
      </c>
      <c r="H33" s="238">
        <v>21</v>
      </c>
      <c r="I33" s="42">
        <v>21</v>
      </c>
    </row>
    <row r="34" spans="1:9">
      <c r="A34" s="238"/>
      <c r="B34" s="189"/>
      <c r="C34" s="236"/>
      <c r="D34" s="236"/>
      <c r="E34" s="236"/>
      <c r="F34" s="238"/>
      <c r="G34" s="238"/>
      <c r="H34" s="238"/>
      <c r="I34" s="42"/>
    </row>
    <row r="35" spans="1:9">
      <c r="A35" s="238"/>
      <c r="B35" s="189"/>
      <c r="C35" s="236"/>
      <c r="D35" s="236"/>
      <c r="E35" s="236"/>
      <c r="F35" s="238"/>
      <c r="G35" s="238"/>
      <c r="H35" s="238"/>
      <c r="I35" s="42"/>
    </row>
    <row r="36" spans="1:9">
      <c r="A36" s="720" t="s">
        <v>88</v>
      </c>
      <c r="B36" s="720"/>
      <c r="C36" s="239"/>
      <c r="D36" s="239"/>
      <c r="E36" s="239"/>
      <c r="F36" s="238"/>
      <c r="G36" s="238"/>
      <c r="H36" s="238"/>
      <c r="I36" s="42"/>
    </row>
    <row r="37" spans="1:9">
      <c r="A37" s="240"/>
      <c r="B37" s="240"/>
      <c r="C37" s="241"/>
      <c r="D37" s="241"/>
      <c r="E37" s="241"/>
      <c r="F37" s="241"/>
      <c r="G37" s="241"/>
      <c r="H37" s="237"/>
      <c r="I37" s="237"/>
    </row>
  </sheetData>
  <mergeCells count="1">
    <mergeCell ref="A36:B36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W24"/>
  <sheetViews>
    <sheetView view="pageBreakPreview" topLeftCell="A6" zoomScaleSheetLayoutView="100" workbookViewId="0">
      <selection activeCell="A6" sqref="A6:W23"/>
    </sheetView>
  </sheetViews>
  <sheetFormatPr defaultRowHeight="15.75"/>
  <cols>
    <col min="1" max="1" width="30.42578125" style="16" customWidth="1"/>
    <col min="2" max="2" width="6.7109375" style="19" customWidth="1"/>
    <col min="3" max="3" width="5" style="19" customWidth="1"/>
    <col min="4" max="8" width="5.28515625" style="19" customWidth="1"/>
    <col min="9" max="9" width="5.28515625" style="21" customWidth="1"/>
    <col min="10" max="10" width="4.5703125" style="21" customWidth="1"/>
    <col min="11" max="11" width="4.85546875" style="16" customWidth="1"/>
    <col min="12" max="12" width="5.28515625" style="19" customWidth="1"/>
    <col min="13" max="14" width="5.28515625" style="16" customWidth="1"/>
    <col min="15" max="15" width="4.7109375" style="16" customWidth="1"/>
    <col min="16" max="16" width="4.85546875" style="16" customWidth="1"/>
    <col min="17" max="23" width="5.28515625" style="16" customWidth="1"/>
    <col min="24" max="16384" width="9.140625" style="16"/>
  </cols>
  <sheetData>
    <row r="1" spans="1:23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9"/>
    </row>
    <row r="2" spans="1:23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9"/>
    </row>
    <row r="3" spans="1:23">
      <c r="A3" s="221"/>
      <c r="B3" s="222" t="s">
        <v>197</v>
      </c>
      <c r="C3" s="213" t="str">
        <f>Kadar.ode.!C3</f>
        <v>01.01.2018.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9"/>
    </row>
    <row r="4" spans="1:23">
      <c r="A4" s="221"/>
      <c r="B4" s="222" t="s">
        <v>196</v>
      </c>
      <c r="C4" s="214" t="s">
        <v>328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20"/>
    </row>
    <row r="5" spans="1:23" ht="9" customHeight="1">
      <c r="A5" s="68"/>
      <c r="B5" s="16"/>
      <c r="C5" s="6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23" ht="45.75" customHeight="1">
      <c r="A6" s="643" t="s">
        <v>325</v>
      </c>
      <c r="B6" s="645" t="s">
        <v>30</v>
      </c>
      <c r="C6" s="647" t="s">
        <v>191</v>
      </c>
      <c r="D6" s="640" t="s">
        <v>205</v>
      </c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2"/>
      <c r="T6" s="640" t="s">
        <v>202</v>
      </c>
      <c r="U6" s="641"/>
      <c r="V6" s="641"/>
      <c r="W6" s="642"/>
    </row>
    <row r="7" spans="1:23" s="50" customFormat="1" ht="66" customHeight="1">
      <c r="A7" s="644"/>
      <c r="B7" s="646"/>
      <c r="C7" s="648"/>
      <c r="D7" s="545" t="s">
        <v>137</v>
      </c>
      <c r="E7" s="545" t="s">
        <v>215</v>
      </c>
      <c r="F7" s="543" t="s">
        <v>198</v>
      </c>
      <c r="G7" s="543" t="s">
        <v>199</v>
      </c>
      <c r="H7" s="545" t="s">
        <v>338</v>
      </c>
      <c r="I7" s="245" t="s">
        <v>57</v>
      </c>
      <c r="J7" s="543" t="s">
        <v>339</v>
      </c>
      <c r="K7" s="246" t="s">
        <v>64</v>
      </c>
      <c r="L7" s="246" t="s">
        <v>216</v>
      </c>
      <c r="M7" s="246" t="s">
        <v>338</v>
      </c>
      <c r="N7" s="245" t="s">
        <v>57</v>
      </c>
      <c r="O7" s="543" t="s">
        <v>339</v>
      </c>
      <c r="P7" s="545" t="s">
        <v>64</v>
      </c>
      <c r="Q7" s="247" t="s">
        <v>217</v>
      </c>
      <c r="R7" s="247" t="s">
        <v>135</v>
      </c>
      <c r="S7" s="247" t="s">
        <v>27</v>
      </c>
      <c r="T7" s="545" t="s">
        <v>132</v>
      </c>
      <c r="U7" s="545" t="s">
        <v>324</v>
      </c>
      <c r="V7" s="545" t="s">
        <v>139</v>
      </c>
      <c r="W7" s="545" t="s">
        <v>134</v>
      </c>
    </row>
    <row r="8" spans="1:23">
      <c r="A8" s="223" t="s">
        <v>31</v>
      </c>
      <c r="B8" s="70">
        <v>240</v>
      </c>
      <c r="C8" s="84"/>
      <c r="D8" s="70">
        <v>5</v>
      </c>
      <c r="E8" s="70">
        <v>0</v>
      </c>
      <c r="F8" s="84">
        <v>0</v>
      </c>
      <c r="G8" s="84">
        <v>5</v>
      </c>
      <c r="H8" s="70">
        <v>3</v>
      </c>
      <c r="I8" s="70">
        <v>1</v>
      </c>
      <c r="J8" s="77">
        <f>SUM(H8:I8)</f>
        <v>4</v>
      </c>
      <c r="K8" s="87">
        <f t="shared" ref="K8:K21" si="0">D8-(H8+I8)</f>
        <v>1</v>
      </c>
      <c r="L8" s="70">
        <v>14</v>
      </c>
      <c r="M8" s="70">
        <v>7</v>
      </c>
      <c r="N8" s="70">
        <v>1</v>
      </c>
      <c r="O8" s="77">
        <f>SUM(M8:N8)</f>
        <v>8</v>
      </c>
      <c r="P8" s="88">
        <f t="shared" ref="P8:P21" si="1">L8-(M8+N8)</f>
        <v>6</v>
      </c>
      <c r="Q8" s="89"/>
      <c r="R8" s="89"/>
      <c r="S8" s="88">
        <f>Q8-R8</f>
        <v>0</v>
      </c>
      <c r="T8" s="92"/>
      <c r="U8" s="92"/>
      <c r="V8" s="92"/>
      <c r="W8" s="92"/>
    </row>
    <row r="9" spans="1:23">
      <c r="A9" s="223" t="s">
        <v>32</v>
      </c>
      <c r="B9" s="70"/>
      <c r="C9" s="84"/>
      <c r="D9" s="70"/>
      <c r="E9" s="70"/>
      <c r="F9" s="84"/>
      <c r="G9" s="84"/>
      <c r="H9" s="70"/>
      <c r="I9" s="70"/>
      <c r="J9" s="77">
        <f t="shared" ref="J9:J21" si="2">SUM(H9:I9)</f>
        <v>0</v>
      </c>
      <c r="K9" s="87">
        <f t="shared" si="0"/>
        <v>0</v>
      </c>
      <c r="L9" s="70"/>
      <c r="M9" s="70"/>
      <c r="N9" s="70"/>
      <c r="O9" s="77">
        <f t="shared" ref="O9:O21" si="3">SUM(M9:N9)</f>
        <v>0</v>
      </c>
      <c r="P9" s="88">
        <f t="shared" si="1"/>
        <v>0</v>
      </c>
      <c r="Q9" s="89"/>
      <c r="R9" s="89"/>
      <c r="S9" s="88">
        <f t="shared" ref="S9:S21" si="4">Q9-R9</f>
        <v>0</v>
      </c>
      <c r="T9" s="92"/>
      <c r="U9" s="92"/>
      <c r="V9" s="92"/>
      <c r="W9" s="92"/>
    </row>
    <row r="10" spans="1:23">
      <c r="A10" s="223" t="s">
        <v>33</v>
      </c>
      <c r="B10" s="70"/>
      <c r="C10" s="84"/>
      <c r="D10" s="70"/>
      <c r="E10" s="70"/>
      <c r="F10" s="84"/>
      <c r="G10" s="84"/>
      <c r="H10" s="70"/>
      <c r="I10" s="70"/>
      <c r="J10" s="77">
        <f t="shared" si="2"/>
        <v>0</v>
      </c>
      <c r="K10" s="87">
        <f t="shared" si="0"/>
        <v>0</v>
      </c>
      <c r="L10" s="70"/>
      <c r="M10" s="70"/>
      <c r="N10" s="70"/>
      <c r="O10" s="77">
        <f t="shared" si="3"/>
        <v>0</v>
      </c>
      <c r="P10" s="88">
        <f t="shared" si="1"/>
        <v>0</v>
      </c>
      <c r="Q10" s="89"/>
      <c r="R10" s="89"/>
      <c r="S10" s="88">
        <f t="shared" si="4"/>
        <v>0</v>
      </c>
      <c r="T10" s="92"/>
      <c r="U10" s="92"/>
      <c r="V10" s="92"/>
      <c r="W10" s="92"/>
    </row>
    <row r="11" spans="1:23" ht="24">
      <c r="A11" s="223" t="s">
        <v>34</v>
      </c>
      <c r="B11" s="70">
        <v>240</v>
      </c>
      <c r="C11" s="84"/>
      <c r="D11" s="70">
        <v>1</v>
      </c>
      <c r="E11" s="70">
        <v>0</v>
      </c>
      <c r="F11" s="84">
        <v>1</v>
      </c>
      <c r="G11" s="84">
        <v>0</v>
      </c>
      <c r="H11" s="70">
        <v>2</v>
      </c>
      <c r="I11" s="70">
        <v>0</v>
      </c>
      <c r="J11" s="77">
        <f t="shared" si="2"/>
        <v>2</v>
      </c>
      <c r="K11" s="87">
        <f>(D11+E11)-(H11+I11)</f>
        <v>-1</v>
      </c>
      <c r="L11" s="70">
        <v>9</v>
      </c>
      <c r="M11" s="70">
        <v>9</v>
      </c>
      <c r="N11" s="70"/>
      <c r="O11" s="77">
        <f t="shared" si="3"/>
        <v>9</v>
      </c>
      <c r="P11" s="88">
        <f t="shared" si="1"/>
        <v>0</v>
      </c>
      <c r="Q11" s="89">
        <v>1</v>
      </c>
      <c r="R11" s="89">
        <v>1</v>
      </c>
      <c r="S11" s="88">
        <f t="shared" si="4"/>
        <v>0</v>
      </c>
      <c r="T11" s="92"/>
      <c r="U11" s="92"/>
      <c r="V11" s="92"/>
      <c r="W11" s="92"/>
    </row>
    <row r="12" spans="1:23">
      <c r="A12" s="223" t="s">
        <v>35</v>
      </c>
      <c r="B12" s="70">
        <v>240</v>
      </c>
      <c r="C12" s="84"/>
      <c r="D12" s="70">
        <v>1</v>
      </c>
      <c r="E12" s="70">
        <v>0</v>
      </c>
      <c r="F12" s="84">
        <v>1</v>
      </c>
      <c r="G12" s="84">
        <v>0</v>
      </c>
      <c r="H12" s="70">
        <v>1</v>
      </c>
      <c r="I12" s="70">
        <v>0</v>
      </c>
      <c r="J12" s="77">
        <f t="shared" si="2"/>
        <v>1</v>
      </c>
      <c r="K12" s="87">
        <f t="shared" si="0"/>
        <v>0</v>
      </c>
      <c r="L12" s="70">
        <v>7</v>
      </c>
      <c r="M12" s="70">
        <v>2</v>
      </c>
      <c r="N12" s="70"/>
      <c r="O12" s="77">
        <f t="shared" si="3"/>
        <v>2</v>
      </c>
      <c r="P12" s="88">
        <f t="shared" si="1"/>
        <v>5</v>
      </c>
      <c r="Q12" s="89"/>
      <c r="R12" s="89"/>
      <c r="S12" s="88">
        <f t="shared" si="4"/>
        <v>0</v>
      </c>
      <c r="T12" s="92"/>
      <c r="U12" s="92"/>
      <c r="V12" s="92"/>
      <c r="W12" s="92"/>
    </row>
    <row r="13" spans="1:23" ht="24">
      <c r="A13" s="223" t="s">
        <v>36</v>
      </c>
      <c r="B13" s="70">
        <v>240</v>
      </c>
      <c r="C13" s="84"/>
      <c r="D13" s="70">
        <v>2</v>
      </c>
      <c r="E13" s="70">
        <v>0</v>
      </c>
      <c r="F13" s="84">
        <v>1</v>
      </c>
      <c r="G13" s="84">
        <v>1</v>
      </c>
      <c r="H13" s="70">
        <v>2</v>
      </c>
      <c r="I13" s="70">
        <v>0</v>
      </c>
      <c r="J13" s="77">
        <f t="shared" si="2"/>
        <v>2</v>
      </c>
      <c r="K13" s="87">
        <f t="shared" si="0"/>
        <v>0</v>
      </c>
      <c r="L13" s="70">
        <v>3</v>
      </c>
      <c r="M13" s="70">
        <v>4</v>
      </c>
      <c r="N13" s="70"/>
      <c r="O13" s="77">
        <f t="shared" si="3"/>
        <v>4</v>
      </c>
      <c r="P13" s="88">
        <f t="shared" si="1"/>
        <v>-1</v>
      </c>
      <c r="Q13" s="89"/>
      <c r="R13" s="89"/>
      <c r="S13" s="88">
        <f t="shared" si="4"/>
        <v>0</v>
      </c>
      <c r="T13" s="92"/>
      <c r="U13" s="92"/>
      <c r="V13" s="92"/>
      <c r="W13" s="92"/>
    </row>
    <row r="14" spans="1:23">
      <c r="A14" s="223" t="s">
        <v>37</v>
      </c>
      <c r="B14" s="70">
        <v>100</v>
      </c>
      <c r="C14" s="84">
        <v>5</v>
      </c>
      <c r="D14" s="70">
        <v>5</v>
      </c>
      <c r="E14" s="70">
        <v>0</v>
      </c>
      <c r="F14" s="84">
        <v>0</v>
      </c>
      <c r="G14" s="84">
        <v>5</v>
      </c>
      <c r="H14" s="70">
        <v>6</v>
      </c>
      <c r="I14" s="70">
        <v>0</v>
      </c>
      <c r="J14" s="77">
        <f t="shared" si="2"/>
        <v>6</v>
      </c>
      <c r="K14" s="87">
        <f t="shared" si="0"/>
        <v>-1</v>
      </c>
      <c r="L14" s="70">
        <v>7</v>
      </c>
      <c r="M14" s="70">
        <v>13</v>
      </c>
      <c r="N14" s="70"/>
      <c r="O14" s="77">
        <f t="shared" si="3"/>
        <v>13</v>
      </c>
      <c r="P14" s="88">
        <f t="shared" si="1"/>
        <v>-6</v>
      </c>
      <c r="Q14" s="89"/>
      <c r="R14" s="89"/>
      <c r="S14" s="88">
        <f t="shared" si="4"/>
        <v>0</v>
      </c>
      <c r="T14" s="92"/>
      <c r="U14" s="92"/>
      <c r="V14" s="92"/>
      <c r="W14" s="92"/>
    </row>
    <row r="15" spans="1:23">
      <c r="A15" s="223" t="s">
        <v>38</v>
      </c>
      <c r="B15" s="70">
        <v>240</v>
      </c>
      <c r="C15" s="84"/>
      <c r="D15" s="70">
        <v>2</v>
      </c>
      <c r="E15" s="70">
        <v>0</v>
      </c>
      <c r="F15" s="84">
        <v>0</v>
      </c>
      <c r="G15" s="84">
        <v>2</v>
      </c>
      <c r="H15" s="70">
        <v>2</v>
      </c>
      <c r="I15" s="70">
        <v>0</v>
      </c>
      <c r="J15" s="77">
        <f t="shared" si="2"/>
        <v>2</v>
      </c>
      <c r="K15" s="87">
        <f t="shared" si="0"/>
        <v>0</v>
      </c>
      <c r="L15" s="70">
        <v>8</v>
      </c>
      <c r="M15" s="70">
        <v>6</v>
      </c>
      <c r="N15" s="70"/>
      <c r="O15" s="77">
        <f t="shared" si="3"/>
        <v>6</v>
      </c>
      <c r="P15" s="88">
        <f t="shared" si="1"/>
        <v>2</v>
      </c>
      <c r="Q15" s="89"/>
      <c r="R15" s="89"/>
      <c r="S15" s="88">
        <f t="shared" si="4"/>
        <v>0</v>
      </c>
      <c r="T15" s="92"/>
      <c r="U15" s="92"/>
      <c r="V15" s="92"/>
      <c r="W15" s="92"/>
    </row>
    <row r="16" spans="1:23">
      <c r="A16" s="223" t="s">
        <v>39</v>
      </c>
      <c r="B16" s="70"/>
      <c r="C16" s="84"/>
      <c r="D16" s="70"/>
      <c r="E16" s="70"/>
      <c r="F16" s="84"/>
      <c r="G16" s="84"/>
      <c r="H16" s="70"/>
      <c r="I16" s="70"/>
      <c r="J16" s="77">
        <f t="shared" si="2"/>
        <v>0</v>
      </c>
      <c r="K16" s="87">
        <f t="shared" si="0"/>
        <v>0</v>
      </c>
      <c r="L16" s="70"/>
      <c r="M16" s="70"/>
      <c r="N16" s="70"/>
      <c r="O16" s="77">
        <f t="shared" si="3"/>
        <v>0</v>
      </c>
      <c r="P16" s="88">
        <f t="shared" si="1"/>
        <v>0</v>
      </c>
      <c r="Q16" s="89"/>
      <c r="R16" s="89"/>
      <c r="S16" s="88">
        <f t="shared" si="4"/>
        <v>0</v>
      </c>
      <c r="T16" s="92"/>
      <c r="U16" s="92"/>
      <c r="V16" s="92"/>
      <c r="W16" s="92"/>
    </row>
    <row r="17" spans="1:23" ht="24">
      <c r="A17" s="223" t="s">
        <v>40</v>
      </c>
      <c r="B17" s="70">
        <v>240</v>
      </c>
      <c r="C17" s="84"/>
      <c r="D17" s="70">
        <v>1</v>
      </c>
      <c r="E17" s="70">
        <v>0</v>
      </c>
      <c r="F17" s="84">
        <v>0</v>
      </c>
      <c r="G17" s="84">
        <v>1</v>
      </c>
      <c r="H17" s="70">
        <v>2</v>
      </c>
      <c r="I17" s="70">
        <v>1</v>
      </c>
      <c r="J17" s="77">
        <f t="shared" si="2"/>
        <v>3</v>
      </c>
      <c r="K17" s="87">
        <f t="shared" si="0"/>
        <v>-2</v>
      </c>
      <c r="L17" s="70">
        <v>7</v>
      </c>
      <c r="M17" s="70">
        <v>8</v>
      </c>
      <c r="N17" s="70">
        <v>3</v>
      </c>
      <c r="O17" s="77">
        <f t="shared" si="3"/>
        <v>11</v>
      </c>
      <c r="P17" s="88">
        <f t="shared" si="1"/>
        <v>-4</v>
      </c>
      <c r="Q17" s="89"/>
      <c r="R17" s="89"/>
      <c r="S17" s="88">
        <f t="shared" si="4"/>
        <v>0</v>
      </c>
      <c r="T17" s="92"/>
      <c r="U17" s="92"/>
      <c r="V17" s="92"/>
      <c r="W17" s="92"/>
    </row>
    <row r="18" spans="1:23" ht="24">
      <c r="A18" s="223" t="s">
        <v>41</v>
      </c>
      <c r="B18" s="70">
        <v>240</v>
      </c>
      <c r="C18" s="84"/>
      <c r="D18" s="70">
        <v>0</v>
      </c>
      <c r="E18" s="70">
        <v>1</v>
      </c>
      <c r="F18" s="84">
        <v>0</v>
      </c>
      <c r="G18" s="84">
        <v>1</v>
      </c>
      <c r="H18" s="70">
        <v>1</v>
      </c>
      <c r="I18" s="70">
        <v>0</v>
      </c>
      <c r="J18" s="77">
        <f t="shared" si="2"/>
        <v>1</v>
      </c>
      <c r="K18" s="87">
        <f>E18-(H18+I18)</f>
        <v>0</v>
      </c>
      <c r="L18" s="70">
        <v>2</v>
      </c>
      <c r="M18" s="70">
        <v>1</v>
      </c>
      <c r="N18" s="70"/>
      <c r="O18" s="77">
        <f t="shared" si="3"/>
        <v>1</v>
      </c>
      <c r="P18" s="88">
        <f t="shared" si="1"/>
        <v>1</v>
      </c>
      <c r="Q18" s="89"/>
      <c r="R18" s="89"/>
      <c r="S18" s="88">
        <f t="shared" si="4"/>
        <v>0</v>
      </c>
      <c r="T18" s="92"/>
      <c r="U18" s="92"/>
      <c r="V18" s="92"/>
      <c r="W18" s="92"/>
    </row>
    <row r="19" spans="1:23">
      <c r="A19" s="223" t="s">
        <v>140</v>
      </c>
      <c r="B19" s="70"/>
      <c r="C19" s="84"/>
      <c r="D19" s="70"/>
      <c r="E19" s="70"/>
      <c r="F19" s="84"/>
      <c r="G19" s="84"/>
      <c r="H19" s="70"/>
      <c r="I19" s="70"/>
      <c r="J19" s="77">
        <f t="shared" si="2"/>
        <v>0</v>
      </c>
      <c r="K19" s="87">
        <f t="shared" si="0"/>
        <v>0</v>
      </c>
      <c r="L19" s="70"/>
      <c r="M19" s="70"/>
      <c r="N19" s="70"/>
      <c r="O19" s="77">
        <f t="shared" si="3"/>
        <v>0</v>
      </c>
      <c r="P19" s="88">
        <f t="shared" si="1"/>
        <v>0</v>
      </c>
      <c r="Q19" s="89"/>
      <c r="R19" s="89"/>
      <c r="S19" s="88">
        <f t="shared" si="4"/>
        <v>0</v>
      </c>
      <c r="T19" s="92"/>
      <c r="U19" s="92"/>
      <c r="V19" s="92"/>
      <c r="W19" s="92"/>
    </row>
    <row r="20" spans="1:23" ht="24.75">
      <c r="A20" s="224" t="s">
        <v>42</v>
      </c>
      <c r="B20" s="70">
        <v>240</v>
      </c>
      <c r="C20" s="84"/>
      <c r="D20" s="70"/>
      <c r="E20" s="70"/>
      <c r="F20" s="84"/>
      <c r="G20" s="84"/>
      <c r="H20" s="70"/>
      <c r="I20" s="70"/>
      <c r="J20" s="77">
        <f t="shared" si="2"/>
        <v>0</v>
      </c>
      <c r="K20" s="87">
        <f t="shared" si="0"/>
        <v>0</v>
      </c>
      <c r="L20" s="79">
        <v>2</v>
      </c>
      <c r="M20" s="70">
        <v>2</v>
      </c>
      <c r="N20" s="70"/>
      <c r="O20" s="77">
        <f t="shared" si="3"/>
        <v>2</v>
      </c>
      <c r="P20" s="88">
        <f t="shared" si="1"/>
        <v>0</v>
      </c>
      <c r="Q20" s="89"/>
      <c r="R20" s="89"/>
      <c r="S20" s="88">
        <f t="shared" si="4"/>
        <v>0</v>
      </c>
      <c r="T20" s="92"/>
      <c r="U20" s="92"/>
      <c r="V20" s="92"/>
      <c r="W20" s="92"/>
    </row>
    <row r="21" spans="1:23" ht="24.75">
      <c r="A21" s="224" t="s">
        <v>43</v>
      </c>
      <c r="B21" s="70">
        <v>240</v>
      </c>
      <c r="C21" s="84"/>
      <c r="D21" s="70"/>
      <c r="E21" s="70"/>
      <c r="F21" s="84"/>
      <c r="G21" s="84"/>
      <c r="H21" s="70"/>
      <c r="I21" s="70"/>
      <c r="J21" s="77">
        <f t="shared" si="2"/>
        <v>0</v>
      </c>
      <c r="K21" s="87">
        <f t="shared" si="0"/>
        <v>0</v>
      </c>
      <c r="L21" s="79">
        <v>1</v>
      </c>
      <c r="M21" s="70">
        <v>1</v>
      </c>
      <c r="N21" s="70"/>
      <c r="O21" s="77">
        <f t="shared" si="3"/>
        <v>1</v>
      </c>
      <c r="P21" s="88">
        <f t="shared" si="1"/>
        <v>0</v>
      </c>
      <c r="Q21" s="89"/>
      <c r="R21" s="89"/>
      <c r="S21" s="88">
        <f t="shared" si="4"/>
        <v>0</v>
      </c>
      <c r="T21" s="92"/>
      <c r="U21" s="92"/>
      <c r="V21" s="92"/>
      <c r="W21" s="92"/>
    </row>
    <row r="22" spans="1:23" ht="20.25" customHeight="1">
      <c r="A22" s="254" t="s">
        <v>88</v>
      </c>
      <c r="B22" s="77"/>
      <c r="C22" s="77"/>
      <c r="D22" s="77">
        <f>SUM(D8:D21)</f>
        <v>17</v>
      </c>
      <c r="E22" s="77">
        <f t="shared" ref="E22:W22" si="5">SUM(E8:E21)</f>
        <v>1</v>
      </c>
      <c r="F22" s="77">
        <f t="shared" si="5"/>
        <v>3</v>
      </c>
      <c r="G22" s="77">
        <f t="shared" si="5"/>
        <v>15</v>
      </c>
      <c r="H22" s="77">
        <f t="shared" si="5"/>
        <v>19</v>
      </c>
      <c r="I22" s="77">
        <f t="shared" si="5"/>
        <v>2</v>
      </c>
      <c r="J22" s="77">
        <f t="shared" si="5"/>
        <v>21</v>
      </c>
      <c r="K22" s="87">
        <f t="shared" si="5"/>
        <v>-3</v>
      </c>
      <c r="L22" s="77">
        <f t="shared" si="5"/>
        <v>60</v>
      </c>
      <c r="M22" s="77">
        <f t="shared" si="5"/>
        <v>53</v>
      </c>
      <c r="N22" s="77">
        <f t="shared" si="5"/>
        <v>4</v>
      </c>
      <c r="O22" s="77">
        <f t="shared" si="5"/>
        <v>57</v>
      </c>
      <c r="P22" s="88">
        <f t="shared" si="5"/>
        <v>3</v>
      </c>
      <c r="Q22" s="255">
        <f t="shared" si="5"/>
        <v>1</v>
      </c>
      <c r="R22" s="255">
        <f t="shared" si="5"/>
        <v>1</v>
      </c>
      <c r="S22" s="88">
        <f t="shared" si="5"/>
        <v>0</v>
      </c>
      <c r="T22" s="77">
        <f t="shared" si="5"/>
        <v>0</v>
      </c>
      <c r="U22" s="77">
        <f t="shared" si="5"/>
        <v>0</v>
      </c>
      <c r="V22" s="77">
        <f t="shared" si="5"/>
        <v>0</v>
      </c>
      <c r="W22" s="77">
        <f t="shared" si="5"/>
        <v>0</v>
      </c>
    </row>
    <row r="23" spans="1:23" ht="15.75" customHeight="1">
      <c r="A23" s="91" t="s">
        <v>141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86"/>
      <c r="R23" s="86"/>
      <c r="S23" s="86"/>
      <c r="T23" s="86"/>
      <c r="U23" s="86"/>
      <c r="V23" s="86"/>
      <c r="W23" s="86"/>
    </row>
    <row r="24" spans="1:23">
      <c r="A24" s="26"/>
    </row>
  </sheetData>
  <mergeCells count="5">
    <mergeCell ref="T6:W6"/>
    <mergeCell ref="D6:S6"/>
    <mergeCell ref="A6:A7"/>
    <mergeCell ref="B6:B7"/>
    <mergeCell ref="C6:C7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view="pageBreakPreview" workbookViewId="0">
      <selection activeCell="H9" sqref="H9"/>
    </sheetView>
  </sheetViews>
  <sheetFormatPr defaultRowHeight="12.75"/>
  <cols>
    <col min="1" max="1" width="28" style="20" customWidth="1"/>
    <col min="2" max="2" width="15" style="20" customWidth="1"/>
    <col min="3" max="3" width="11.7109375" style="20" customWidth="1"/>
    <col min="4" max="4" width="8.140625" style="20" customWidth="1"/>
    <col min="5" max="5" width="13.140625" style="20" customWidth="1"/>
    <col min="6" max="6" width="10" style="20" customWidth="1"/>
    <col min="7" max="7" width="8" style="20" customWidth="1"/>
    <col min="8" max="8" width="14.28515625" style="20" customWidth="1"/>
    <col min="9" max="9" width="11.42578125" style="20" customWidth="1"/>
    <col min="10" max="16384" width="9.140625" style="20"/>
  </cols>
  <sheetData>
    <row r="1" spans="1:9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</row>
    <row r="2" spans="1:9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</row>
    <row r="3" spans="1:9">
      <c r="A3" s="221"/>
      <c r="B3" s="222" t="s">
        <v>197</v>
      </c>
      <c r="C3" s="213" t="str">
        <f>Kadar.ode.!C3</f>
        <v>01.01.2018.</v>
      </c>
      <c r="D3" s="217"/>
      <c r="E3" s="217"/>
      <c r="F3" s="217"/>
      <c r="G3" s="219"/>
    </row>
    <row r="4" spans="1:9" ht="14.25">
      <c r="A4" s="221"/>
      <c r="B4" s="222" t="s">
        <v>196</v>
      </c>
      <c r="C4" s="214" t="s">
        <v>329</v>
      </c>
      <c r="D4" s="218"/>
      <c r="E4" s="218"/>
      <c r="F4" s="218"/>
      <c r="G4" s="220"/>
    </row>
    <row r="5" spans="1:9" ht="12" customHeight="1">
      <c r="A5" s="68"/>
      <c r="B5" s="16"/>
      <c r="C5" s="67"/>
      <c r="D5" s="47"/>
    </row>
    <row r="6" spans="1:9" ht="21.75" customHeight="1">
      <c r="A6" s="649" t="s">
        <v>30</v>
      </c>
      <c r="B6" s="649"/>
      <c r="C6" s="93"/>
      <c r="D6" s="93"/>
      <c r="E6" s="93"/>
      <c r="F6" s="93"/>
    </row>
    <row r="7" spans="1:9">
      <c r="A7" s="95" t="s">
        <v>142</v>
      </c>
      <c r="B7" s="99">
        <v>240</v>
      </c>
      <c r="C7" s="93"/>
      <c r="D7" s="93"/>
      <c r="E7" s="93"/>
      <c r="F7" s="93"/>
    </row>
    <row r="8" spans="1:9">
      <c r="A8" s="95" t="s">
        <v>143</v>
      </c>
      <c r="B8" s="99"/>
      <c r="C8" s="93"/>
      <c r="D8" s="93"/>
      <c r="E8" s="93"/>
      <c r="F8" s="93"/>
    </row>
    <row r="9" spans="1:9">
      <c r="A9" s="95" t="s">
        <v>88</v>
      </c>
      <c r="B9" s="99">
        <v>240</v>
      </c>
      <c r="C9" s="93"/>
      <c r="D9" s="93"/>
      <c r="E9" s="93"/>
      <c r="F9" s="93"/>
    </row>
    <row r="10" spans="1:9">
      <c r="A10" s="93"/>
      <c r="B10" s="93"/>
      <c r="C10" s="93"/>
      <c r="D10" s="93"/>
      <c r="E10" s="93"/>
      <c r="F10" s="93"/>
      <c r="G10" s="93"/>
      <c r="H10" s="93"/>
      <c r="I10" s="94"/>
    </row>
    <row r="11" spans="1:9" ht="57.75" customHeight="1">
      <c r="A11" s="650" t="s">
        <v>44</v>
      </c>
      <c r="B11" s="651" t="s">
        <v>205</v>
      </c>
      <c r="C11" s="651"/>
      <c r="D11" s="651"/>
      <c r="E11" s="651"/>
      <c r="F11" s="651"/>
      <c r="G11" s="651"/>
      <c r="H11" s="651" t="s">
        <v>202</v>
      </c>
      <c r="I11" s="651"/>
    </row>
    <row r="12" spans="1:9" ht="54.75" customHeight="1">
      <c r="A12" s="650"/>
      <c r="B12" s="253" t="s">
        <v>218</v>
      </c>
      <c r="C12" s="253" t="s">
        <v>47</v>
      </c>
      <c r="D12" s="253" t="s">
        <v>27</v>
      </c>
      <c r="E12" s="253" t="s">
        <v>219</v>
      </c>
      <c r="F12" s="253" t="s">
        <v>47</v>
      </c>
      <c r="G12" s="253" t="s">
        <v>27</v>
      </c>
      <c r="H12" s="253" t="s">
        <v>45</v>
      </c>
      <c r="I12" s="253" t="s">
        <v>48</v>
      </c>
    </row>
    <row r="13" spans="1:9">
      <c r="A13" s="248" t="s">
        <v>49</v>
      </c>
      <c r="B13" s="96"/>
      <c r="C13" s="96"/>
      <c r="D13" s="249">
        <f t="shared" ref="D13:D23" si="0">B13-C13</f>
        <v>0</v>
      </c>
      <c r="E13" s="97">
        <v>1</v>
      </c>
      <c r="F13" s="98">
        <v>1</v>
      </c>
      <c r="G13" s="249">
        <f t="shared" ref="G13:G23" si="1">E13-F13</f>
        <v>0</v>
      </c>
      <c r="H13" s="97"/>
      <c r="I13" s="98"/>
    </row>
    <row r="14" spans="1:9">
      <c r="A14" s="248" t="s">
        <v>46</v>
      </c>
      <c r="B14" s="96"/>
      <c r="C14" s="96"/>
      <c r="D14" s="249">
        <f t="shared" si="0"/>
        <v>0</v>
      </c>
      <c r="E14" s="97">
        <v>1</v>
      </c>
      <c r="F14" s="98">
        <v>0</v>
      </c>
      <c r="G14" s="249">
        <f t="shared" si="1"/>
        <v>1</v>
      </c>
      <c r="H14" s="97"/>
      <c r="I14" s="98"/>
    </row>
    <row r="15" spans="1:9" ht="24">
      <c r="A15" s="570" t="s">
        <v>3995</v>
      </c>
      <c r="B15" s="96">
        <v>13</v>
      </c>
      <c r="C15" s="96">
        <v>17</v>
      </c>
      <c r="D15" s="249">
        <f t="shared" si="0"/>
        <v>-4</v>
      </c>
      <c r="E15" s="97">
        <v>0</v>
      </c>
      <c r="F15" s="98">
        <v>0</v>
      </c>
      <c r="G15" s="249">
        <f t="shared" si="1"/>
        <v>0</v>
      </c>
      <c r="H15" s="97"/>
      <c r="I15" s="98"/>
    </row>
    <row r="16" spans="1:9" ht="12.75" customHeight="1">
      <c r="A16" s="570" t="s">
        <v>3996</v>
      </c>
      <c r="B16" s="96"/>
      <c r="C16" s="96"/>
      <c r="D16" s="249">
        <f t="shared" si="0"/>
        <v>0</v>
      </c>
      <c r="E16" s="97">
        <v>55</v>
      </c>
      <c r="F16" s="98">
        <v>76</v>
      </c>
      <c r="G16" s="249">
        <f t="shared" si="1"/>
        <v>-21</v>
      </c>
      <c r="H16" s="97"/>
      <c r="I16" s="98">
        <v>2</v>
      </c>
    </row>
    <row r="17" spans="1:9">
      <c r="A17" s="248"/>
      <c r="B17" s="96"/>
      <c r="C17" s="96"/>
      <c r="D17" s="249">
        <f t="shared" si="0"/>
        <v>0</v>
      </c>
      <c r="E17" s="97"/>
      <c r="F17" s="98"/>
      <c r="G17" s="249">
        <f t="shared" si="1"/>
        <v>0</v>
      </c>
      <c r="H17" s="97"/>
      <c r="I17" s="98"/>
    </row>
    <row r="18" spans="1:9">
      <c r="A18" s="248"/>
      <c r="B18" s="96"/>
      <c r="C18" s="96"/>
      <c r="D18" s="249">
        <f t="shared" si="0"/>
        <v>0</v>
      </c>
      <c r="E18" s="97"/>
      <c r="F18" s="98"/>
      <c r="G18" s="249">
        <f t="shared" si="1"/>
        <v>0</v>
      </c>
      <c r="H18" s="97"/>
      <c r="I18" s="98"/>
    </row>
    <row r="19" spans="1:9">
      <c r="A19" s="248"/>
      <c r="B19" s="96"/>
      <c r="C19" s="96"/>
      <c r="D19" s="249">
        <f t="shared" si="0"/>
        <v>0</v>
      </c>
      <c r="E19" s="97"/>
      <c r="F19" s="98"/>
      <c r="G19" s="249">
        <f t="shared" si="1"/>
        <v>0</v>
      </c>
      <c r="H19" s="97"/>
      <c r="I19" s="98"/>
    </row>
    <row r="20" spans="1:9">
      <c r="A20" s="248"/>
      <c r="B20" s="96"/>
      <c r="C20" s="96"/>
      <c r="D20" s="249">
        <f t="shared" si="0"/>
        <v>0</v>
      </c>
      <c r="E20" s="97"/>
      <c r="F20" s="98"/>
      <c r="G20" s="249">
        <f t="shared" si="1"/>
        <v>0</v>
      </c>
      <c r="H20" s="97"/>
      <c r="I20" s="98"/>
    </row>
    <row r="21" spans="1:9" s="51" customFormat="1">
      <c r="A21" s="250"/>
      <c r="B21" s="96"/>
      <c r="C21" s="96"/>
      <c r="D21" s="249">
        <f t="shared" si="0"/>
        <v>0</v>
      </c>
      <c r="E21" s="97"/>
      <c r="F21" s="98"/>
      <c r="G21" s="249">
        <f t="shared" si="1"/>
        <v>0</v>
      </c>
      <c r="H21" s="97"/>
      <c r="I21" s="98"/>
    </row>
    <row r="22" spans="1:9" s="51" customFormat="1">
      <c r="A22" s="250"/>
      <c r="B22" s="96"/>
      <c r="C22" s="96"/>
      <c r="D22" s="249">
        <f t="shared" si="0"/>
        <v>0</v>
      </c>
      <c r="E22" s="97"/>
      <c r="F22" s="98"/>
      <c r="G22" s="249">
        <f t="shared" si="1"/>
        <v>0</v>
      </c>
      <c r="H22" s="97"/>
      <c r="I22" s="98"/>
    </row>
    <row r="23" spans="1:9" s="51" customFormat="1">
      <c r="A23" s="251" t="s">
        <v>2</v>
      </c>
      <c r="B23" s="99">
        <f>SUM(B13:B22)</f>
        <v>13</v>
      </c>
      <c r="C23" s="99">
        <f>SUM(C13:C22)</f>
        <v>17</v>
      </c>
      <c r="D23" s="252">
        <f t="shared" si="0"/>
        <v>-4</v>
      </c>
      <c r="E23" s="99">
        <f>SUM(E13:E22)</f>
        <v>57</v>
      </c>
      <c r="F23" s="99">
        <f>SUM(F13:F22)</f>
        <v>77</v>
      </c>
      <c r="G23" s="252">
        <f t="shared" si="1"/>
        <v>-20</v>
      </c>
      <c r="H23" s="99">
        <f>SUM(H13:H22)</f>
        <v>0</v>
      </c>
      <c r="I23" s="99">
        <f>SUM(I13:I22)</f>
        <v>2</v>
      </c>
    </row>
  </sheetData>
  <mergeCells count="4">
    <mergeCell ref="A6:B6"/>
    <mergeCell ref="A11:A12"/>
    <mergeCell ref="B11:G11"/>
    <mergeCell ref="H11:I11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"/>
  <sheetViews>
    <sheetView view="pageBreakPreview" zoomScaleSheetLayoutView="100" workbookViewId="0">
      <selection activeCell="G3" sqref="G3"/>
    </sheetView>
  </sheetViews>
  <sheetFormatPr defaultRowHeight="12.75"/>
  <cols>
    <col min="1" max="1" width="46.5703125" customWidth="1"/>
    <col min="2" max="2" width="2.42578125" customWidth="1"/>
    <col min="3" max="3" width="20" customWidth="1"/>
    <col min="4" max="4" width="10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</cols>
  <sheetData>
    <row r="1" spans="1:23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298"/>
      <c r="I1" s="30"/>
      <c r="J1" s="52"/>
      <c r="K1" s="52"/>
      <c r="L1" s="52"/>
      <c r="M1" s="52"/>
      <c r="N1" s="52"/>
      <c r="O1" s="52"/>
      <c r="P1" s="52"/>
      <c r="Q1" s="52"/>
      <c r="R1" s="53"/>
      <c r="S1" s="53"/>
      <c r="T1" s="53"/>
      <c r="U1" s="53"/>
      <c r="V1" s="53"/>
      <c r="W1" s="53"/>
    </row>
    <row r="2" spans="1:23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298"/>
      <c r="I2" s="52"/>
      <c r="J2" s="52"/>
      <c r="K2" s="52"/>
      <c r="L2" s="52"/>
      <c r="M2" s="52"/>
      <c r="N2" s="53"/>
      <c r="O2" s="53"/>
      <c r="P2" s="53"/>
      <c r="Q2" s="53"/>
      <c r="R2" s="53"/>
      <c r="S2" s="53"/>
    </row>
    <row r="3" spans="1:23">
      <c r="A3" s="221"/>
      <c r="B3" s="222" t="s">
        <v>197</v>
      </c>
      <c r="C3" s="213" t="str">
        <f>Kadar.ode.!C3</f>
        <v>01.01.2018.</v>
      </c>
      <c r="D3" s="217"/>
      <c r="E3" s="217"/>
      <c r="F3" s="217"/>
      <c r="G3" s="219"/>
      <c r="H3" s="298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</row>
    <row r="4" spans="1:23" ht="14.25">
      <c r="A4" s="221"/>
      <c r="B4" s="222" t="s">
        <v>196</v>
      </c>
      <c r="C4" s="214" t="s">
        <v>220</v>
      </c>
      <c r="D4" s="218"/>
      <c r="E4" s="218"/>
      <c r="F4" s="218"/>
      <c r="G4" s="220"/>
      <c r="H4" s="299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>
      <c r="C5" s="54"/>
      <c r="D5" s="54"/>
      <c r="E5" s="54"/>
      <c r="F5" s="54"/>
      <c r="G5" s="55"/>
      <c r="H5" s="55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123" customHeight="1" thickBot="1">
      <c r="A6" s="56"/>
      <c r="B6" s="56"/>
      <c r="C6" s="57" t="s">
        <v>205</v>
      </c>
      <c r="D6" s="57" t="s">
        <v>47</v>
      </c>
      <c r="E6" s="57" t="s">
        <v>64</v>
      </c>
      <c r="F6" s="57" t="s">
        <v>202</v>
      </c>
      <c r="G6" s="57" t="s">
        <v>221</v>
      </c>
      <c r="H6" s="57" t="s">
        <v>341</v>
      </c>
      <c r="I6" s="57" t="s">
        <v>342</v>
      </c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3" ht="6" customHeight="1" thickTop="1" thickBot="1">
      <c r="A7" s="56"/>
      <c r="B7" s="56"/>
      <c r="C7" s="56"/>
      <c r="D7" s="56"/>
      <c r="E7" s="56"/>
      <c r="F7" s="56"/>
      <c r="G7" s="56"/>
      <c r="H7" s="56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16.5" thickTop="1" thickBot="1">
      <c r="A8" s="56" t="s">
        <v>58</v>
      </c>
      <c r="B8" s="56"/>
      <c r="C8" s="56">
        <f>SUM(Kadar.ode.!I22,Kadar.dne.bol.dij.!E18,Kadar.zaj.med.del.!D22)</f>
        <v>64</v>
      </c>
      <c r="D8" s="100">
        <f>SUM(Kadar.ode.!P22,Kadar.dne.bol.dij.!H18,Kadar.zaj.med.del.!J22)-Kadar.zaj.med.del.!E11</f>
        <v>76</v>
      </c>
      <c r="E8" s="100">
        <f t="shared" ref="E8:E13" si="0">C8-D8</f>
        <v>-12</v>
      </c>
      <c r="F8" s="56">
        <f>SUM(Kadar.ode.!AD22,Kadar.dne.bol.dij.!P18,Kadar.zaj.med.del.!T22)</f>
        <v>0</v>
      </c>
      <c r="G8" s="56">
        <f t="shared" ref="G8:G13" si="1">SUM(C8,F8)</f>
        <v>64</v>
      </c>
      <c r="H8" s="56">
        <v>0</v>
      </c>
      <c r="I8" s="300">
        <v>5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pans="1:23" ht="16.5" thickTop="1" thickBot="1">
      <c r="A9" s="56" t="s">
        <v>59</v>
      </c>
      <c r="B9" s="56"/>
      <c r="C9" s="56">
        <f>SUM(Kadar.zaj.med.del.!E22)</f>
        <v>1</v>
      </c>
      <c r="D9" s="56">
        <f>SUM(Kadar.zaj.med.del.!H18)+(Kadar.zaj.med.del.!J11-Kadar.zaj.med.del.!D11)</f>
        <v>2</v>
      </c>
      <c r="E9" s="56">
        <f t="shared" si="0"/>
        <v>-1</v>
      </c>
      <c r="F9" s="56">
        <f>SUM(Kadar.zaj.med.del.!U22)</f>
        <v>0</v>
      </c>
      <c r="G9" s="56">
        <f t="shared" si="1"/>
        <v>1</v>
      </c>
      <c r="H9" s="56">
        <v>0</v>
      </c>
      <c r="I9" s="56">
        <v>0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ht="16.5" thickTop="1" thickBot="1">
      <c r="A10" s="56" t="s">
        <v>60</v>
      </c>
      <c r="B10" s="56"/>
      <c r="C10" s="56">
        <f>SUM(Kadar.ode.!R22,Kadar.dne.bol.dij.!J18,Kadar.zaj.med.del.!L22)</f>
        <v>241</v>
      </c>
      <c r="D10" s="100">
        <f>SUM(Kadar.ode.!X22,Kadar.dne.bol.dij.!K18,Kadar.zaj.med.del.!O22)</f>
        <v>255</v>
      </c>
      <c r="E10" s="56">
        <f t="shared" si="0"/>
        <v>-14</v>
      </c>
      <c r="F10" s="56">
        <f>SUM(Kadar.ode.!AE22,Kadar.dne.bol.dij.!Q18,Kadar.zaj.med.del.!V22)</f>
        <v>0</v>
      </c>
      <c r="G10" s="56">
        <f t="shared" si="1"/>
        <v>241</v>
      </c>
      <c r="H10" s="56">
        <v>41</v>
      </c>
      <c r="I10" s="56">
        <v>8</v>
      </c>
    </row>
    <row r="11" spans="1:23" ht="16.5" thickTop="1" thickBot="1">
      <c r="A11" s="56" t="s">
        <v>61</v>
      </c>
      <c r="B11" s="56"/>
      <c r="C11" s="56">
        <f>SUM(Kadar.ode.!Z22,Kadar.dne.bol.dij.!M18,Kadar.zaj.med.del.!Q22)</f>
        <v>2</v>
      </c>
      <c r="D11" s="56">
        <f>SUM(Kadar.ode.!AA22,Kadar.ode.!AB22,Kadar.dne.bol.dij.!N18,Kadar.zaj.med.del.!R22)</f>
        <v>2</v>
      </c>
      <c r="E11" s="56">
        <f t="shared" si="0"/>
        <v>0</v>
      </c>
      <c r="F11" s="56">
        <f>SUM(Kadar.ode.!AF22,Kadar.dne.bol.dij.!R18,Kadar.zaj.med.del.!W22)</f>
        <v>0</v>
      </c>
      <c r="G11" s="56">
        <f t="shared" si="1"/>
        <v>2</v>
      </c>
      <c r="H11" s="56">
        <v>0</v>
      </c>
      <c r="I11" s="56">
        <v>0</v>
      </c>
    </row>
    <row r="12" spans="1:23" ht="16.5" thickTop="1" thickBot="1">
      <c r="A12" s="56" t="s">
        <v>62</v>
      </c>
      <c r="B12" s="56"/>
      <c r="C12" s="56">
        <f>SUM(Kadar.nem.!B23)</f>
        <v>13</v>
      </c>
      <c r="D12" s="56">
        <f>SUM(Kadar.nem.!C23)</f>
        <v>17</v>
      </c>
      <c r="E12" s="56">
        <f t="shared" si="0"/>
        <v>-4</v>
      </c>
      <c r="F12" s="56">
        <f>SUM(Kadar.nem.!H23)</f>
        <v>0</v>
      </c>
      <c r="G12" s="56">
        <f t="shared" si="1"/>
        <v>13</v>
      </c>
      <c r="H12" s="56">
        <v>1</v>
      </c>
      <c r="I12" s="56">
        <v>3</v>
      </c>
    </row>
    <row r="13" spans="1:23" ht="16.5" thickTop="1" thickBot="1">
      <c r="A13" s="56" t="s">
        <v>63</v>
      </c>
      <c r="B13" s="56"/>
      <c r="C13" s="56">
        <f>SUM(Kadar.nem.!E23)</f>
        <v>57</v>
      </c>
      <c r="D13" s="56">
        <f>SUM(Kadar.nem.!F23)</f>
        <v>77</v>
      </c>
      <c r="E13" s="56">
        <f t="shared" si="0"/>
        <v>-20</v>
      </c>
      <c r="F13" s="56">
        <f>SUM(Kadar.nem.!I23)</f>
        <v>2</v>
      </c>
      <c r="G13" s="56">
        <f t="shared" si="1"/>
        <v>59</v>
      </c>
      <c r="H13" s="56">
        <v>4</v>
      </c>
      <c r="I13" s="56">
        <v>18</v>
      </c>
    </row>
    <row r="14" spans="1:23" ht="16.5" thickTop="1" thickBot="1">
      <c r="A14" s="56" t="s">
        <v>2</v>
      </c>
      <c r="B14" s="56"/>
      <c r="C14" s="56">
        <f>SUM(C8:C13)</f>
        <v>378</v>
      </c>
      <c r="D14" s="56">
        <f>SUM(D8:D13)</f>
        <v>429</v>
      </c>
      <c r="E14" s="56">
        <f>SUM(E8:E13)</f>
        <v>-51</v>
      </c>
      <c r="F14" s="56">
        <f>SUM(F8:F13)</f>
        <v>2</v>
      </c>
      <c r="G14" s="56">
        <f>SUM(G8:G13)</f>
        <v>380</v>
      </c>
      <c r="H14" s="56">
        <v>46</v>
      </c>
      <c r="I14" s="56">
        <v>34</v>
      </c>
    </row>
    <row r="15" spans="1:23" ht="13.5" thickTop="1"/>
  </sheetData>
  <phoneticPr fontId="12" type="noConversion"/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topLeftCell="A34" workbookViewId="0">
      <selection activeCell="A28" sqref="A28:B28"/>
    </sheetView>
  </sheetViews>
  <sheetFormatPr defaultRowHeight="12.75"/>
  <cols>
    <col min="1" max="1" width="7.5703125" customWidth="1"/>
    <col min="2" max="2" width="19.28515625" customWidth="1"/>
    <col min="4" max="4" width="7.28515625" customWidth="1"/>
    <col min="5" max="5" width="14.140625" customWidth="1"/>
    <col min="6" max="6" width="11.5703125" customWidth="1"/>
    <col min="7" max="7" width="14.140625" customWidth="1"/>
    <col min="8" max="8" width="11" customWidth="1"/>
    <col min="9" max="9" width="14" customWidth="1"/>
    <col min="10" max="10" width="11.140625" customWidth="1"/>
    <col min="11" max="11" width="13.85546875" customWidth="1"/>
    <col min="12" max="12" width="13" customWidth="1"/>
  </cols>
  <sheetData>
    <row r="1" spans="1:12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</row>
    <row r="2" spans="1:12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</row>
    <row r="3" spans="1:12" ht="7.5" customHeight="1">
      <c r="A3" s="221"/>
      <c r="B3" s="222"/>
      <c r="C3" s="213"/>
      <c r="D3" s="217"/>
      <c r="E3" s="217"/>
      <c r="F3" s="217"/>
      <c r="G3" s="219"/>
    </row>
    <row r="4" spans="1:12" ht="14.25">
      <c r="A4" s="221"/>
      <c r="B4" s="222" t="s">
        <v>196</v>
      </c>
      <c r="C4" s="214" t="s">
        <v>227</v>
      </c>
      <c r="D4" s="218"/>
      <c r="E4" s="218"/>
      <c r="F4" s="218"/>
      <c r="G4" s="220"/>
    </row>
    <row r="5" spans="1:12" ht="8.25" customHeight="1"/>
    <row r="6" spans="1:12" ht="13.5" customHeight="1">
      <c r="A6" s="659" t="s">
        <v>192</v>
      </c>
      <c r="B6" s="659" t="s">
        <v>54</v>
      </c>
      <c r="C6" s="661" t="s">
        <v>222</v>
      </c>
      <c r="D6" s="662"/>
      <c r="E6" s="658" t="s">
        <v>223</v>
      </c>
      <c r="F6" s="658"/>
      <c r="G6" s="658" t="s">
        <v>226</v>
      </c>
      <c r="H6" s="658"/>
      <c r="I6" s="658" t="s">
        <v>224</v>
      </c>
      <c r="J6" s="658"/>
      <c r="K6" s="658" t="s">
        <v>225</v>
      </c>
      <c r="L6" s="658"/>
    </row>
    <row r="7" spans="1:12" ht="13.5" customHeight="1" thickBot="1">
      <c r="A7" s="660"/>
      <c r="B7" s="660"/>
      <c r="C7" s="118" t="s">
        <v>1</v>
      </c>
      <c r="D7" s="119" t="s">
        <v>0</v>
      </c>
      <c r="E7" s="266" t="s">
        <v>360</v>
      </c>
      <c r="F7" s="266" t="s">
        <v>361</v>
      </c>
      <c r="G7" s="266" t="s">
        <v>360</v>
      </c>
      <c r="H7" s="266" t="s">
        <v>361</v>
      </c>
      <c r="I7" s="266" t="s">
        <v>360</v>
      </c>
      <c r="J7" s="266" t="s">
        <v>361</v>
      </c>
      <c r="K7" s="266" t="s">
        <v>360</v>
      </c>
      <c r="L7" s="266" t="s">
        <v>361</v>
      </c>
    </row>
    <row r="8" spans="1:12" ht="12" customHeight="1" thickTop="1">
      <c r="A8" s="262">
        <v>110</v>
      </c>
      <c r="B8" s="108" t="s">
        <v>1840</v>
      </c>
      <c r="C8" s="178" t="s">
        <v>2</v>
      </c>
      <c r="D8" s="116">
        <v>60</v>
      </c>
      <c r="E8" s="109">
        <v>2166</v>
      </c>
      <c r="F8" s="109">
        <v>2166</v>
      </c>
      <c r="G8" s="109">
        <f>G9+G10+G11</f>
        <v>17148</v>
      </c>
      <c r="H8" s="109">
        <f>H9+H10+H11</f>
        <v>17148</v>
      </c>
      <c r="I8" s="110">
        <f t="shared" ref="I8:J23" si="0">G8/E8</f>
        <v>7.9168975069252081</v>
      </c>
      <c r="J8" s="110">
        <f t="shared" si="0"/>
        <v>7.9168975069252081</v>
      </c>
      <c r="K8" s="110">
        <f t="shared" ref="K8:K51" si="1">G8/(365*D8)*100</f>
        <v>78.301369863013704</v>
      </c>
      <c r="L8" s="110">
        <f t="shared" ref="L8:L51" si="2">H8/(365*D8)*100</f>
        <v>78.301369863013704</v>
      </c>
    </row>
    <row r="9" spans="1:12" ht="11.25" customHeight="1">
      <c r="A9" s="262"/>
      <c r="B9" s="108"/>
      <c r="C9" s="179" t="s">
        <v>4</v>
      </c>
      <c r="D9" s="109"/>
      <c r="E9" s="109"/>
      <c r="F9" s="109"/>
      <c r="G9" s="109">
        <v>3873</v>
      </c>
      <c r="H9" s="109">
        <v>3873</v>
      </c>
      <c r="I9" s="110"/>
      <c r="J9" s="110"/>
      <c r="K9" s="110"/>
      <c r="L9" s="110"/>
    </row>
    <row r="10" spans="1:12" ht="11.25" customHeight="1">
      <c r="A10" s="262"/>
      <c r="B10" s="108"/>
      <c r="C10" s="179" t="s">
        <v>5</v>
      </c>
      <c r="D10" s="109">
        <v>6</v>
      </c>
      <c r="E10" s="109"/>
      <c r="F10" s="109"/>
      <c r="G10" s="109">
        <v>917</v>
      </c>
      <c r="H10" s="109">
        <v>917</v>
      </c>
      <c r="I10" s="110"/>
      <c r="J10" s="110"/>
      <c r="K10" s="110"/>
      <c r="L10" s="110"/>
    </row>
    <row r="11" spans="1:12" ht="12" customHeight="1" thickBot="1">
      <c r="A11" s="263"/>
      <c r="B11" s="111"/>
      <c r="C11" s="180" t="s">
        <v>7</v>
      </c>
      <c r="D11" s="112">
        <v>54</v>
      </c>
      <c r="E11" s="112">
        <v>2166</v>
      </c>
      <c r="F11" s="112">
        <v>2166</v>
      </c>
      <c r="G11" s="112">
        <v>12358</v>
      </c>
      <c r="H11" s="112">
        <v>12358</v>
      </c>
      <c r="I11" s="113">
        <f t="shared" si="0"/>
        <v>5.7054478301015701</v>
      </c>
      <c r="J11" s="114">
        <f t="shared" si="0"/>
        <v>5.7054478301015701</v>
      </c>
      <c r="K11" s="113">
        <f t="shared" si="1"/>
        <v>62.699137493658043</v>
      </c>
      <c r="L11" s="114">
        <f t="shared" si="2"/>
        <v>62.699137493658043</v>
      </c>
    </row>
    <row r="12" spans="1:12" ht="12" customHeight="1" thickTop="1">
      <c r="A12" s="262">
        <v>112</v>
      </c>
      <c r="B12" s="108" t="s">
        <v>1841</v>
      </c>
      <c r="C12" s="181" t="s">
        <v>2</v>
      </c>
      <c r="D12" s="109">
        <v>18</v>
      </c>
      <c r="E12" s="109">
        <v>321</v>
      </c>
      <c r="F12" s="109">
        <v>321</v>
      </c>
      <c r="G12" s="109">
        <v>3892</v>
      </c>
      <c r="H12" s="109">
        <v>3892</v>
      </c>
      <c r="I12" s="115">
        <f t="shared" si="0"/>
        <v>12.124610591900311</v>
      </c>
      <c r="J12" s="115">
        <f t="shared" si="0"/>
        <v>12.124610591900311</v>
      </c>
      <c r="K12" s="110">
        <f t="shared" si="1"/>
        <v>59.238964992389654</v>
      </c>
      <c r="L12" s="110">
        <f t="shared" si="2"/>
        <v>59.238964992389654</v>
      </c>
    </row>
    <row r="13" spans="1:12" ht="8.25" customHeight="1">
      <c r="A13" s="262"/>
      <c r="B13" s="108"/>
      <c r="C13" s="179" t="s">
        <v>4</v>
      </c>
      <c r="D13" s="109"/>
      <c r="E13" s="109"/>
      <c r="F13" s="109"/>
      <c r="G13" s="109"/>
      <c r="H13" s="109"/>
      <c r="I13" s="110"/>
      <c r="J13" s="110"/>
      <c r="K13" s="110"/>
      <c r="L13" s="110"/>
    </row>
    <row r="14" spans="1:12" ht="8.25" customHeight="1">
      <c r="A14" s="262"/>
      <c r="B14" s="108"/>
      <c r="C14" s="179" t="s">
        <v>5</v>
      </c>
      <c r="D14" s="109"/>
      <c r="E14" s="109"/>
      <c r="F14" s="109"/>
      <c r="G14" s="109"/>
      <c r="H14" s="109"/>
      <c r="I14" s="110"/>
      <c r="J14" s="110"/>
      <c r="K14" s="110"/>
      <c r="L14" s="110"/>
    </row>
    <row r="15" spans="1:12" ht="12" customHeight="1" thickBot="1">
      <c r="A15" s="263"/>
      <c r="B15" s="111"/>
      <c r="C15" s="180" t="s">
        <v>7</v>
      </c>
      <c r="D15" s="112">
        <v>18</v>
      </c>
      <c r="E15" s="411">
        <v>321</v>
      </c>
      <c r="F15" s="411">
        <v>321</v>
      </c>
      <c r="G15" s="412">
        <v>3892</v>
      </c>
      <c r="H15" s="412">
        <v>3892</v>
      </c>
      <c r="I15" s="113">
        <f t="shared" si="0"/>
        <v>12.124610591900311</v>
      </c>
      <c r="J15" s="114">
        <f t="shared" si="0"/>
        <v>12.124610591900311</v>
      </c>
      <c r="K15" s="113">
        <f t="shared" si="1"/>
        <v>59.238964992389654</v>
      </c>
      <c r="L15" s="114">
        <f t="shared" si="2"/>
        <v>59.238964992389654</v>
      </c>
    </row>
    <row r="16" spans="1:12" ht="12" customHeight="1" thickTop="1">
      <c r="A16" s="262">
        <v>120</v>
      </c>
      <c r="B16" s="108" t="s">
        <v>1842</v>
      </c>
      <c r="C16" s="181" t="s">
        <v>2</v>
      </c>
      <c r="D16" s="109">
        <v>16</v>
      </c>
      <c r="E16" s="116">
        <v>248</v>
      </c>
      <c r="F16" s="116">
        <v>248</v>
      </c>
      <c r="G16" s="116">
        <v>2156</v>
      </c>
      <c r="H16" s="116">
        <v>2156</v>
      </c>
      <c r="I16" s="115">
        <f t="shared" si="0"/>
        <v>8.693548387096774</v>
      </c>
      <c r="J16" s="115">
        <f t="shared" si="0"/>
        <v>8.693548387096774</v>
      </c>
      <c r="K16" s="110">
        <f t="shared" si="1"/>
        <v>36.917808219178085</v>
      </c>
      <c r="L16" s="110">
        <f t="shared" si="2"/>
        <v>36.917808219178085</v>
      </c>
    </row>
    <row r="17" spans="1:12" ht="9" customHeight="1">
      <c r="A17" s="262"/>
      <c r="B17" s="108"/>
      <c r="C17" s="179" t="s">
        <v>4</v>
      </c>
      <c r="D17" s="109"/>
      <c r="E17" s="109"/>
      <c r="F17" s="109"/>
      <c r="G17" s="109"/>
      <c r="H17" s="109"/>
      <c r="I17" s="110"/>
      <c r="J17" s="110"/>
      <c r="K17" s="110"/>
      <c r="L17" s="110"/>
    </row>
    <row r="18" spans="1:12" ht="9" customHeight="1">
      <c r="A18" s="262"/>
      <c r="B18" s="108"/>
      <c r="C18" s="179" t="s">
        <v>5</v>
      </c>
      <c r="D18" s="109"/>
      <c r="E18" s="109"/>
      <c r="F18" s="109"/>
      <c r="G18" s="109"/>
      <c r="H18" s="109"/>
      <c r="I18" s="110"/>
      <c r="J18" s="110"/>
      <c r="K18" s="110"/>
      <c r="L18" s="110"/>
    </row>
    <row r="19" spans="1:12" ht="12" customHeight="1" thickBot="1">
      <c r="A19" s="263"/>
      <c r="B19" s="111"/>
      <c r="C19" s="180" t="s">
        <v>7</v>
      </c>
      <c r="D19" s="112">
        <v>16</v>
      </c>
      <c r="E19" s="411">
        <v>248</v>
      </c>
      <c r="F19" s="411">
        <v>248</v>
      </c>
      <c r="G19" s="412">
        <v>2156</v>
      </c>
      <c r="H19" s="412">
        <v>2156</v>
      </c>
      <c r="I19" s="113">
        <f t="shared" si="0"/>
        <v>8.693548387096774</v>
      </c>
      <c r="J19" s="114">
        <f t="shared" si="0"/>
        <v>8.693548387096774</v>
      </c>
      <c r="K19" s="113">
        <f t="shared" si="1"/>
        <v>36.917808219178085</v>
      </c>
      <c r="L19" s="114">
        <f t="shared" si="2"/>
        <v>36.917808219178085</v>
      </c>
    </row>
    <row r="20" spans="1:12" ht="12" customHeight="1" thickTop="1">
      <c r="A20" s="262">
        <v>130</v>
      </c>
      <c r="B20" s="108" t="s">
        <v>1843</v>
      </c>
      <c r="C20" s="181" t="s">
        <v>2</v>
      </c>
      <c r="D20" s="109">
        <v>16</v>
      </c>
      <c r="E20" s="116">
        <v>297</v>
      </c>
      <c r="F20" s="116">
        <v>297</v>
      </c>
      <c r="G20" s="116">
        <v>4434</v>
      </c>
      <c r="H20" s="116">
        <v>4434</v>
      </c>
      <c r="I20" s="115">
        <f t="shared" si="0"/>
        <v>14.929292929292929</v>
      </c>
      <c r="J20" s="115">
        <f t="shared" si="0"/>
        <v>14.929292929292929</v>
      </c>
      <c r="K20" s="110">
        <f t="shared" si="1"/>
        <v>75.924657534246577</v>
      </c>
      <c r="L20" s="110">
        <f t="shared" si="2"/>
        <v>75.924657534246577</v>
      </c>
    </row>
    <row r="21" spans="1:12" ht="9.75" customHeight="1">
      <c r="A21" s="262"/>
      <c r="B21" s="108"/>
      <c r="C21" s="179" t="s">
        <v>4</v>
      </c>
      <c r="D21" s="109"/>
      <c r="E21" s="109"/>
      <c r="F21" s="109"/>
      <c r="G21" s="109"/>
      <c r="H21" s="109"/>
      <c r="I21" s="110"/>
      <c r="J21" s="110"/>
      <c r="K21" s="110"/>
      <c r="L21" s="110"/>
    </row>
    <row r="22" spans="1:12" ht="9.75" customHeight="1">
      <c r="A22" s="262"/>
      <c r="B22" s="108"/>
      <c r="C22" s="179" t="s">
        <v>5</v>
      </c>
      <c r="D22" s="109"/>
      <c r="E22" s="109"/>
      <c r="F22" s="109"/>
      <c r="G22" s="109"/>
      <c r="H22" s="109"/>
      <c r="I22" s="110"/>
      <c r="J22" s="110"/>
      <c r="K22" s="110"/>
      <c r="L22" s="110"/>
    </row>
    <row r="23" spans="1:12" ht="12" customHeight="1" thickBot="1">
      <c r="A23" s="263"/>
      <c r="B23" s="111"/>
      <c r="C23" s="180" t="s">
        <v>7</v>
      </c>
      <c r="D23" s="112">
        <v>16</v>
      </c>
      <c r="E23" s="112">
        <v>297</v>
      </c>
      <c r="F23" s="112">
        <v>297</v>
      </c>
      <c r="G23" s="112">
        <v>4434</v>
      </c>
      <c r="H23" s="112">
        <v>4434</v>
      </c>
      <c r="I23" s="113">
        <f t="shared" si="0"/>
        <v>14.929292929292929</v>
      </c>
      <c r="J23" s="114">
        <f t="shared" si="0"/>
        <v>14.929292929292929</v>
      </c>
      <c r="K23" s="113">
        <f t="shared" si="1"/>
        <v>75.924657534246577</v>
      </c>
      <c r="L23" s="114">
        <f t="shared" si="2"/>
        <v>75.924657534246577</v>
      </c>
    </row>
    <row r="24" spans="1:12" ht="12" customHeight="1" thickTop="1">
      <c r="A24" s="262">
        <v>210</v>
      </c>
      <c r="B24" s="108" t="s">
        <v>1848</v>
      </c>
      <c r="C24" s="181" t="s">
        <v>2</v>
      </c>
      <c r="D24" s="109">
        <v>30</v>
      </c>
      <c r="E24" s="109">
        <v>1212</v>
      </c>
      <c r="F24" s="109">
        <v>1212</v>
      </c>
      <c r="G24" s="109">
        <v>6336</v>
      </c>
      <c r="H24" s="109">
        <v>6336</v>
      </c>
      <c r="I24" s="115">
        <f t="shared" ref="I24:J39" si="3">G24/E24</f>
        <v>5.2277227722772279</v>
      </c>
      <c r="J24" s="115">
        <f t="shared" si="3"/>
        <v>5.2277227722772279</v>
      </c>
      <c r="K24" s="110">
        <f t="shared" si="1"/>
        <v>57.863013698630141</v>
      </c>
      <c r="L24" s="110">
        <f t="shared" si="2"/>
        <v>57.863013698630141</v>
      </c>
    </row>
    <row r="25" spans="1:12" ht="8.25" customHeight="1">
      <c r="A25" s="262"/>
      <c r="B25" s="108"/>
      <c r="C25" s="179" t="s">
        <v>4</v>
      </c>
      <c r="D25" s="109"/>
      <c r="E25" s="109"/>
      <c r="F25" s="109"/>
      <c r="G25" s="109"/>
      <c r="H25" s="109"/>
      <c r="I25" s="110"/>
      <c r="J25" s="110"/>
      <c r="K25" s="110"/>
      <c r="L25" s="110"/>
    </row>
    <row r="26" spans="1:12" ht="12" customHeight="1">
      <c r="A26" s="262"/>
      <c r="B26" s="262" t="s">
        <v>1849</v>
      </c>
      <c r="C26" s="179" t="s">
        <v>5</v>
      </c>
      <c r="D26" s="109"/>
      <c r="E26" s="109"/>
      <c r="F26" s="109"/>
      <c r="G26" s="109">
        <v>1236</v>
      </c>
      <c r="H26" s="109">
        <v>1236</v>
      </c>
      <c r="I26" s="110"/>
      <c r="J26" s="110"/>
      <c r="K26" s="110"/>
      <c r="L26" s="110"/>
    </row>
    <row r="27" spans="1:12" ht="11.25" customHeight="1" thickBot="1">
      <c r="A27" s="263"/>
      <c r="B27" s="111"/>
      <c r="C27" s="180" t="s">
        <v>7</v>
      </c>
      <c r="D27" s="112">
        <v>30</v>
      </c>
      <c r="E27" s="112">
        <v>1212</v>
      </c>
      <c r="F27" s="112">
        <v>1212</v>
      </c>
      <c r="G27" s="112">
        <v>5100</v>
      </c>
      <c r="H27" s="112">
        <v>5100</v>
      </c>
      <c r="I27" s="113">
        <f t="shared" si="3"/>
        <v>4.2079207920792081</v>
      </c>
      <c r="J27" s="114">
        <f t="shared" si="3"/>
        <v>4.2079207920792081</v>
      </c>
      <c r="K27" s="113">
        <f t="shared" si="1"/>
        <v>46.575342465753423</v>
      </c>
      <c r="L27" s="114">
        <f t="shared" si="2"/>
        <v>46.575342465753423</v>
      </c>
    </row>
    <row r="28" spans="1:12" ht="13.5" thickTop="1">
      <c r="A28" s="262">
        <v>310</v>
      </c>
      <c r="B28" s="108" t="s">
        <v>1844</v>
      </c>
      <c r="C28" s="181" t="s">
        <v>2</v>
      </c>
      <c r="D28" s="109">
        <v>15</v>
      </c>
      <c r="E28" s="109">
        <v>768</v>
      </c>
      <c r="F28" s="109">
        <v>768</v>
      </c>
      <c r="G28" s="109">
        <v>3861</v>
      </c>
      <c r="H28" s="109">
        <v>3861</v>
      </c>
      <c r="I28" s="115">
        <f t="shared" si="3"/>
        <v>5.02734375</v>
      </c>
      <c r="J28" s="115">
        <f t="shared" si="3"/>
        <v>5.02734375</v>
      </c>
      <c r="K28" s="110">
        <f t="shared" si="1"/>
        <v>70.520547945205479</v>
      </c>
      <c r="L28" s="110">
        <f t="shared" si="2"/>
        <v>70.520547945205479</v>
      </c>
    </row>
    <row r="29" spans="1:12" ht="9.75" customHeight="1">
      <c r="A29" s="262"/>
      <c r="B29" s="108"/>
      <c r="C29" s="179" t="s">
        <v>4</v>
      </c>
      <c r="D29" s="109"/>
      <c r="E29" s="109"/>
      <c r="F29" s="109"/>
      <c r="G29" s="109"/>
      <c r="H29" s="109"/>
      <c r="I29" s="110"/>
      <c r="J29" s="110"/>
      <c r="K29" s="110"/>
      <c r="L29" s="110"/>
    </row>
    <row r="30" spans="1:12" ht="9.75" customHeight="1">
      <c r="A30" s="262"/>
      <c r="B30" s="108"/>
      <c r="C30" s="179" t="s">
        <v>5</v>
      </c>
      <c r="D30" s="109"/>
      <c r="E30" s="109"/>
      <c r="F30" s="109"/>
      <c r="G30" s="109"/>
      <c r="H30" s="109"/>
      <c r="I30" s="110"/>
      <c r="J30" s="110"/>
      <c r="K30" s="110"/>
      <c r="L30" s="110"/>
    </row>
    <row r="31" spans="1:12" ht="13.5" thickBot="1">
      <c r="A31" s="263"/>
      <c r="B31" s="111"/>
      <c r="C31" s="180" t="s">
        <v>7</v>
      </c>
      <c r="D31" s="112">
        <v>15</v>
      </c>
      <c r="E31" s="112">
        <v>768</v>
      </c>
      <c r="F31" s="112">
        <v>768</v>
      </c>
      <c r="G31" s="112">
        <v>3861</v>
      </c>
      <c r="H31" s="112">
        <v>3861</v>
      </c>
      <c r="I31" s="113">
        <f t="shared" si="3"/>
        <v>5.02734375</v>
      </c>
      <c r="J31" s="114">
        <f t="shared" si="3"/>
        <v>5.02734375</v>
      </c>
      <c r="K31" s="113">
        <f t="shared" si="1"/>
        <v>70.520547945205479</v>
      </c>
      <c r="L31" s="114">
        <f t="shared" si="2"/>
        <v>70.520547945205479</v>
      </c>
    </row>
    <row r="32" spans="1:12" ht="13.5" thickTop="1">
      <c r="A32" s="262">
        <v>420</v>
      </c>
      <c r="B32" s="108" t="s">
        <v>1845</v>
      </c>
      <c r="C32" s="181" t="s">
        <v>2</v>
      </c>
      <c r="D32" s="109">
        <v>43</v>
      </c>
      <c r="E32" s="109">
        <v>1280</v>
      </c>
      <c r="F32" s="109">
        <v>1280</v>
      </c>
      <c r="G32" s="109">
        <v>8108</v>
      </c>
      <c r="H32" s="109">
        <v>8108</v>
      </c>
      <c r="I32" s="115">
        <f t="shared" si="3"/>
        <v>6.3343749999999996</v>
      </c>
      <c r="J32" s="115">
        <f t="shared" si="3"/>
        <v>6.3343749999999996</v>
      </c>
      <c r="K32" s="110">
        <f t="shared" si="1"/>
        <v>51.659764256132526</v>
      </c>
      <c r="L32" s="110">
        <f t="shared" si="2"/>
        <v>51.659764256132526</v>
      </c>
    </row>
    <row r="33" spans="1:12" ht="8.25" customHeight="1">
      <c r="A33" s="262"/>
      <c r="B33" s="108"/>
      <c r="C33" s="179" t="s">
        <v>4</v>
      </c>
      <c r="D33" s="109"/>
      <c r="E33" s="109"/>
      <c r="F33" s="109"/>
      <c r="G33" s="109"/>
      <c r="H33" s="109"/>
      <c r="I33" s="110"/>
      <c r="J33" s="110"/>
      <c r="K33" s="110"/>
      <c r="L33" s="110"/>
    </row>
    <row r="34" spans="1:12">
      <c r="A34" s="262"/>
      <c r="B34" s="108"/>
      <c r="C34" s="179" t="s">
        <v>5</v>
      </c>
      <c r="D34" s="109">
        <v>6</v>
      </c>
      <c r="E34" s="109"/>
      <c r="F34" s="109"/>
      <c r="G34" s="109">
        <v>4854</v>
      </c>
      <c r="H34" s="109">
        <v>4854</v>
      </c>
      <c r="I34" s="110"/>
      <c r="J34" s="110"/>
      <c r="K34" s="110"/>
      <c r="L34" s="110"/>
    </row>
    <row r="35" spans="1:12" ht="12" customHeight="1" thickBot="1">
      <c r="A35" s="263"/>
      <c r="B35" s="111"/>
      <c r="C35" s="180" t="s">
        <v>7</v>
      </c>
      <c r="D35" s="112">
        <v>37</v>
      </c>
      <c r="E35" s="112">
        <v>1280</v>
      </c>
      <c r="F35" s="112">
        <v>1280</v>
      </c>
      <c r="G35" s="112">
        <v>3254</v>
      </c>
      <c r="H35" s="112">
        <v>3254</v>
      </c>
      <c r="I35" s="113">
        <f t="shared" si="3"/>
        <v>2.5421874999999998</v>
      </c>
      <c r="J35" s="114">
        <f t="shared" si="3"/>
        <v>2.5421874999999998</v>
      </c>
      <c r="K35" s="113">
        <f t="shared" si="1"/>
        <v>24.094779711218067</v>
      </c>
      <c r="L35" s="114">
        <f t="shared" si="2"/>
        <v>24.094779711218067</v>
      </c>
    </row>
    <row r="36" spans="1:12" ht="12" customHeight="1" thickTop="1">
      <c r="A36" s="262">
        <v>421</v>
      </c>
      <c r="B36" s="108" t="s">
        <v>1846</v>
      </c>
      <c r="C36" s="181" t="s">
        <v>2</v>
      </c>
      <c r="D36" s="109">
        <v>12</v>
      </c>
      <c r="E36" s="109">
        <v>334</v>
      </c>
      <c r="F36" s="109">
        <v>334</v>
      </c>
      <c r="G36" s="109">
        <v>2424</v>
      </c>
      <c r="H36" s="109">
        <v>2424</v>
      </c>
      <c r="I36" s="115">
        <f t="shared" si="3"/>
        <v>7.2574850299401197</v>
      </c>
      <c r="J36" s="115">
        <f t="shared" si="3"/>
        <v>7.2574850299401197</v>
      </c>
      <c r="K36" s="110">
        <f t="shared" si="1"/>
        <v>55.342465753424655</v>
      </c>
      <c r="L36" s="110">
        <f t="shared" si="2"/>
        <v>55.342465753424655</v>
      </c>
    </row>
    <row r="37" spans="1:12" ht="8.25" customHeight="1">
      <c r="A37" s="262"/>
      <c r="B37" s="108"/>
      <c r="C37" s="179" t="s">
        <v>4</v>
      </c>
      <c r="D37" s="109"/>
      <c r="E37" s="109"/>
      <c r="F37" s="109"/>
      <c r="G37" s="109"/>
      <c r="H37" s="109"/>
      <c r="I37" s="110"/>
      <c r="J37" s="110"/>
      <c r="K37" s="110"/>
      <c r="L37" s="110"/>
    </row>
    <row r="38" spans="1:12">
      <c r="A38" s="262"/>
      <c r="B38" s="108"/>
      <c r="C38" s="179" t="s">
        <v>5</v>
      </c>
      <c r="D38" s="109"/>
      <c r="E38" s="109"/>
      <c r="F38" s="109"/>
      <c r="G38" s="109">
        <v>1338</v>
      </c>
      <c r="H38" s="109">
        <v>1338</v>
      </c>
      <c r="I38" s="110"/>
      <c r="J38" s="110"/>
      <c r="K38" s="110"/>
      <c r="L38" s="110"/>
    </row>
    <row r="39" spans="1:12" ht="12" customHeight="1" thickBot="1">
      <c r="A39" s="263"/>
      <c r="B39" s="111"/>
      <c r="C39" s="180" t="s">
        <v>7</v>
      </c>
      <c r="D39" s="112">
        <v>12</v>
      </c>
      <c r="E39" s="112">
        <v>334</v>
      </c>
      <c r="F39" s="112">
        <v>334</v>
      </c>
      <c r="G39" s="112">
        <v>1086</v>
      </c>
      <c r="H39" s="112">
        <v>1086</v>
      </c>
      <c r="I39" s="113">
        <f t="shared" si="3"/>
        <v>3.2514970059880239</v>
      </c>
      <c r="J39" s="114">
        <f t="shared" si="3"/>
        <v>3.2514970059880239</v>
      </c>
      <c r="K39" s="113">
        <f t="shared" si="1"/>
        <v>24.794520547945208</v>
      </c>
      <c r="L39" s="114">
        <f t="shared" si="2"/>
        <v>24.794520547945208</v>
      </c>
    </row>
    <row r="40" spans="1:12" ht="13.5" thickTop="1">
      <c r="A40" s="262">
        <v>422</v>
      </c>
      <c r="B40" s="108" t="s">
        <v>1558</v>
      </c>
      <c r="C40" s="181" t="s">
        <v>2</v>
      </c>
      <c r="D40" s="109">
        <v>8</v>
      </c>
      <c r="E40" s="109">
        <v>157</v>
      </c>
      <c r="F40" s="109">
        <v>157</v>
      </c>
      <c r="G40" s="109">
        <v>647</v>
      </c>
      <c r="H40" s="109">
        <v>647</v>
      </c>
      <c r="I40" s="115">
        <f t="shared" ref="I40:J55" si="4">G40/E40</f>
        <v>4.1210191082802545</v>
      </c>
      <c r="J40" s="115">
        <f t="shared" si="4"/>
        <v>4.1210191082802545</v>
      </c>
      <c r="K40" s="110">
        <f t="shared" si="1"/>
        <v>22.157534246575342</v>
      </c>
      <c r="L40" s="110">
        <f t="shared" si="2"/>
        <v>22.157534246575342</v>
      </c>
    </row>
    <row r="41" spans="1:12" ht="8.25" customHeight="1">
      <c r="A41" s="262"/>
      <c r="B41" s="108"/>
      <c r="C41" s="179" t="s">
        <v>4</v>
      </c>
      <c r="D41" s="109"/>
      <c r="E41" s="109"/>
      <c r="F41" s="109"/>
      <c r="G41" s="109"/>
      <c r="H41" s="109"/>
      <c r="I41" s="110"/>
      <c r="J41" s="110"/>
      <c r="K41" s="110"/>
      <c r="L41" s="110"/>
    </row>
    <row r="42" spans="1:12">
      <c r="A42" s="262"/>
      <c r="B42" s="108"/>
      <c r="C42" s="179" t="s">
        <v>5</v>
      </c>
      <c r="D42" s="109"/>
      <c r="E42" s="109"/>
      <c r="F42" s="109"/>
      <c r="G42" s="109">
        <v>320</v>
      </c>
      <c r="H42" s="109">
        <v>320</v>
      </c>
      <c r="I42" s="110"/>
      <c r="J42" s="110"/>
      <c r="K42" s="110"/>
      <c r="L42" s="110"/>
    </row>
    <row r="43" spans="1:12" ht="12" customHeight="1" thickBot="1">
      <c r="A43" s="263"/>
      <c r="B43" s="111"/>
      <c r="C43" s="180" t="s">
        <v>7</v>
      </c>
      <c r="D43" s="112">
        <v>8</v>
      </c>
      <c r="E43" s="112">
        <v>157</v>
      </c>
      <c r="F43" s="112">
        <v>157</v>
      </c>
      <c r="G43" s="112">
        <v>327</v>
      </c>
      <c r="H43" s="112">
        <v>327</v>
      </c>
      <c r="I43" s="113">
        <f t="shared" si="4"/>
        <v>2.0828025477707008</v>
      </c>
      <c r="J43" s="114">
        <f t="shared" si="4"/>
        <v>2.0828025477707008</v>
      </c>
      <c r="K43" s="113">
        <f t="shared" si="1"/>
        <v>11.198630136986301</v>
      </c>
      <c r="L43" s="114">
        <f t="shared" si="2"/>
        <v>11.198630136986301</v>
      </c>
    </row>
    <row r="44" spans="1:12" ht="12" customHeight="1" thickTop="1">
      <c r="A44" s="262">
        <v>433</v>
      </c>
      <c r="B44" s="108" t="s">
        <v>1824</v>
      </c>
      <c r="C44" s="181" t="s">
        <v>2</v>
      </c>
      <c r="D44" s="109">
        <v>7</v>
      </c>
      <c r="E44" s="109">
        <v>378</v>
      </c>
      <c r="F44" s="109">
        <v>378</v>
      </c>
      <c r="G44" s="109">
        <v>1324</v>
      </c>
      <c r="H44" s="109">
        <v>1324</v>
      </c>
      <c r="I44" s="115">
        <f t="shared" si="4"/>
        <v>3.5026455026455028</v>
      </c>
      <c r="J44" s="115">
        <f t="shared" si="4"/>
        <v>3.5026455026455028</v>
      </c>
      <c r="K44" s="110">
        <f t="shared" si="1"/>
        <v>51.819960861056749</v>
      </c>
      <c r="L44" s="110">
        <f t="shared" si="2"/>
        <v>51.819960861056749</v>
      </c>
    </row>
    <row r="45" spans="1:12" ht="9" customHeight="1">
      <c r="A45" s="262"/>
      <c r="B45" s="108"/>
      <c r="C45" s="179" t="s">
        <v>4</v>
      </c>
      <c r="D45" s="109"/>
      <c r="E45" s="109"/>
      <c r="F45" s="109"/>
      <c r="G45" s="109"/>
      <c r="H45" s="109"/>
      <c r="I45" s="110"/>
      <c r="J45" s="110"/>
      <c r="K45" s="110"/>
      <c r="L45" s="110"/>
    </row>
    <row r="46" spans="1:12" ht="9" customHeight="1">
      <c r="A46" s="262"/>
      <c r="B46" s="108"/>
      <c r="C46" s="179" t="s">
        <v>5</v>
      </c>
      <c r="D46" s="109"/>
      <c r="E46" s="109"/>
      <c r="F46" s="109"/>
      <c r="G46" s="109"/>
      <c r="H46" s="109"/>
      <c r="I46" s="110"/>
      <c r="J46" s="110"/>
      <c r="K46" s="110"/>
      <c r="L46" s="110"/>
    </row>
    <row r="47" spans="1:12" ht="12" customHeight="1" thickBot="1">
      <c r="A47" s="263"/>
      <c r="B47" s="111"/>
      <c r="C47" s="180" t="s">
        <v>7</v>
      </c>
      <c r="D47" s="112">
        <v>7</v>
      </c>
      <c r="E47" s="112">
        <v>378</v>
      </c>
      <c r="F47" s="112">
        <v>378</v>
      </c>
      <c r="G47" s="112">
        <v>1324</v>
      </c>
      <c r="H47" s="112">
        <v>1324</v>
      </c>
      <c r="I47" s="113">
        <f t="shared" si="4"/>
        <v>3.5026455026455028</v>
      </c>
      <c r="J47" s="114">
        <f t="shared" si="4"/>
        <v>3.5026455026455028</v>
      </c>
      <c r="K47" s="113">
        <f t="shared" si="1"/>
        <v>51.819960861056749</v>
      </c>
      <c r="L47" s="114">
        <f t="shared" si="2"/>
        <v>51.819960861056749</v>
      </c>
    </row>
    <row r="48" spans="1:12" ht="12" customHeight="1" thickTop="1">
      <c r="A48" s="262"/>
      <c r="B48" s="108" t="s">
        <v>1847</v>
      </c>
      <c r="C48" s="181" t="s">
        <v>2</v>
      </c>
      <c r="D48" s="109">
        <v>15</v>
      </c>
      <c r="E48" s="109">
        <v>85</v>
      </c>
      <c r="F48" s="109">
        <v>85</v>
      </c>
      <c r="G48" s="109">
        <v>2515</v>
      </c>
      <c r="H48" s="109">
        <v>2515</v>
      </c>
      <c r="I48" s="115">
        <f t="shared" si="4"/>
        <v>29.588235294117649</v>
      </c>
      <c r="J48" s="115">
        <f t="shared" si="4"/>
        <v>29.588235294117649</v>
      </c>
      <c r="K48" s="110">
        <f t="shared" si="1"/>
        <v>45.93607305936073</v>
      </c>
      <c r="L48" s="110">
        <f t="shared" si="2"/>
        <v>45.93607305936073</v>
      </c>
    </row>
    <row r="49" spans="1:12" ht="9" customHeight="1">
      <c r="A49" s="262"/>
      <c r="B49" s="108"/>
      <c r="C49" s="179" t="s">
        <v>4</v>
      </c>
      <c r="D49" s="109"/>
      <c r="E49" s="109"/>
      <c r="F49" s="109"/>
      <c r="G49" s="109"/>
      <c r="H49" s="109"/>
      <c r="I49" s="110"/>
      <c r="J49" s="110"/>
      <c r="K49" s="110"/>
      <c r="L49" s="110"/>
    </row>
    <row r="50" spans="1:12" ht="9" customHeight="1">
      <c r="A50" s="262"/>
      <c r="B50" s="108"/>
      <c r="C50" s="179" t="s">
        <v>5</v>
      </c>
      <c r="D50" s="109"/>
      <c r="E50" s="109"/>
      <c r="F50" s="109"/>
      <c r="G50" s="109"/>
      <c r="H50" s="109"/>
      <c r="I50" s="110"/>
      <c r="J50" s="110"/>
      <c r="K50" s="110"/>
      <c r="L50" s="110"/>
    </row>
    <row r="51" spans="1:12" ht="12" customHeight="1" thickBot="1">
      <c r="A51" s="263"/>
      <c r="B51" s="111"/>
      <c r="C51" s="180" t="s">
        <v>7</v>
      </c>
      <c r="D51" s="112">
        <v>15</v>
      </c>
      <c r="E51" s="112">
        <v>85</v>
      </c>
      <c r="F51" s="112">
        <v>85</v>
      </c>
      <c r="G51" s="112">
        <v>2515</v>
      </c>
      <c r="H51" s="112">
        <v>2515</v>
      </c>
      <c r="I51" s="113">
        <f t="shared" si="4"/>
        <v>29.588235294117649</v>
      </c>
      <c r="J51" s="114">
        <f t="shared" si="4"/>
        <v>29.588235294117649</v>
      </c>
      <c r="K51" s="113">
        <f t="shared" si="1"/>
        <v>45.93607305936073</v>
      </c>
      <c r="L51" s="114">
        <f t="shared" si="2"/>
        <v>45.93607305936073</v>
      </c>
    </row>
    <row r="52" spans="1:12" ht="12" customHeight="1" thickTop="1">
      <c r="A52" s="652" t="s">
        <v>3</v>
      </c>
      <c r="B52" s="653"/>
      <c r="C52" s="178" t="s">
        <v>2</v>
      </c>
      <c r="D52" s="116">
        <f>D8+D12+D16+D20+D24+D28+D32+D36+D40+D44+D48</f>
        <v>240</v>
      </c>
      <c r="E52" s="116">
        <f>E8+E12+E16+E20+E24+E28+E32+E36+E40+E44+E48</f>
        <v>7246</v>
      </c>
      <c r="F52" s="116">
        <f>F8+F12+F16+F20+F24+F28+F32+F36+F40+F44+F48</f>
        <v>7246</v>
      </c>
      <c r="G52" s="116">
        <f>G8+G12+G16+G20+G24+G28+G32+G36+G40+G44+G48</f>
        <v>52845</v>
      </c>
      <c r="H52" s="116">
        <f>H8+H12+H16+H20+H24+H28+H32+H36+H40+H44+H48</f>
        <v>52845</v>
      </c>
      <c r="I52" s="115">
        <f t="shared" si="4"/>
        <v>7.2929892354402428</v>
      </c>
      <c r="J52" s="115">
        <f t="shared" si="4"/>
        <v>7.2929892354402428</v>
      </c>
      <c r="K52" s="110">
        <f>G52/(365*D52)*100</f>
        <v>60.32534246575343</v>
      </c>
      <c r="L52" s="110">
        <f>H52/(365*D52)*100</f>
        <v>60.32534246575343</v>
      </c>
    </row>
    <row r="53" spans="1:12" ht="12" customHeight="1">
      <c r="A53" s="654"/>
      <c r="B53" s="655"/>
      <c r="C53" s="179" t="s">
        <v>4</v>
      </c>
      <c r="D53" s="109"/>
      <c r="E53" s="109"/>
      <c r="F53" s="109"/>
      <c r="G53" s="116">
        <f t="shared" ref="G53:H55" si="5">G9+G13+G17+G21+G25+G29+G33+G37+G41+G45+G49</f>
        <v>3873</v>
      </c>
      <c r="H53" s="116">
        <f t="shared" si="5"/>
        <v>3873</v>
      </c>
      <c r="I53" s="110"/>
      <c r="J53" s="110"/>
      <c r="K53" s="110"/>
      <c r="L53" s="110"/>
    </row>
    <row r="54" spans="1:12" ht="12" customHeight="1">
      <c r="A54" s="654"/>
      <c r="B54" s="655"/>
      <c r="C54" s="179" t="s">
        <v>5</v>
      </c>
      <c r="D54" s="117">
        <f>D10+D34</f>
        <v>12</v>
      </c>
      <c r="E54" s="117">
        <f>E10+E34</f>
        <v>0</v>
      </c>
      <c r="F54" s="117">
        <f>F10+F34</f>
        <v>0</v>
      </c>
      <c r="G54" s="116">
        <f t="shared" si="5"/>
        <v>8665</v>
      </c>
      <c r="H54" s="116">
        <f t="shared" si="5"/>
        <v>8665</v>
      </c>
      <c r="I54" s="110"/>
      <c r="J54" s="110"/>
      <c r="K54" s="110"/>
      <c r="L54" s="110"/>
    </row>
    <row r="55" spans="1:12" ht="12" customHeight="1">
      <c r="A55" s="656"/>
      <c r="B55" s="657"/>
      <c r="C55" s="264" t="s">
        <v>7</v>
      </c>
      <c r="D55" s="116">
        <f>D11+D15+D19+D23+D27+D31+D35+D39+D43+D47+D51</f>
        <v>228</v>
      </c>
      <c r="E55" s="116">
        <f>E11+E15+E19+E23+E27+E31+E35+E39+E43+E47+E51</f>
        <v>7246</v>
      </c>
      <c r="F55" s="116">
        <f>F11+F15+F19+F23+F27+F31+F35+F39+F43+F47+F51</f>
        <v>7246</v>
      </c>
      <c r="G55" s="116">
        <f t="shared" si="5"/>
        <v>40307</v>
      </c>
      <c r="H55" s="116">
        <f t="shared" si="5"/>
        <v>40307</v>
      </c>
      <c r="I55" s="261">
        <f t="shared" si="4"/>
        <v>5.5626552580734199</v>
      </c>
      <c r="J55" s="265">
        <f t="shared" si="4"/>
        <v>5.5626552580734199</v>
      </c>
      <c r="K55" s="261">
        <f>G55/(365*D55)*100</f>
        <v>48.434270608026921</v>
      </c>
      <c r="L55" s="265">
        <f>H55/(365*D55)*100</f>
        <v>48.434270608026921</v>
      </c>
    </row>
  </sheetData>
  <mergeCells count="8">
    <mergeCell ref="A52:B55"/>
    <mergeCell ref="K6:L6"/>
    <mergeCell ref="A6:A7"/>
    <mergeCell ref="B6:B7"/>
    <mergeCell ref="C6:D6"/>
    <mergeCell ref="E6:F6"/>
    <mergeCell ref="G6:H6"/>
    <mergeCell ref="I6:J6"/>
  </mergeCells>
  <phoneticPr fontId="12" type="noConversion"/>
  <pageMargins left="0" right="0" top="0" bottom="0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8"/>
  <sheetViews>
    <sheetView view="pageBreakPreview" topLeftCell="A7" zoomScaleSheetLayoutView="100" workbookViewId="0">
      <selection activeCell="F14" sqref="F14"/>
    </sheetView>
  </sheetViews>
  <sheetFormatPr defaultRowHeight="12.75"/>
  <cols>
    <col min="1" max="1" width="8.140625" style="2" customWidth="1"/>
    <col min="2" max="2" width="24.140625" style="2" customWidth="1"/>
    <col min="3" max="3" width="10.140625" style="2" customWidth="1"/>
    <col min="4" max="7" width="9.7109375" style="2" customWidth="1"/>
    <col min="8" max="16384" width="9.140625" style="2"/>
  </cols>
  <sheetData>
    <row r="1" spans="1:7" s="1" customFormat="1">
      <c r="A1" s="221"/>
      <c r="B1" s="222" t="s">
        <v>194</v>
      </c>
      <c r="C1" s="213" t="s">
        <v>194</v>
      </c>
      <c r="D1" s="217"/>
      <c r="E1" s="217"/>
      <c r="F1" s="217"/>
      <c r="G1" s="219"/>
    </row>
    <row r="2" spans="1:7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</row>
    <row r="3" spans="1:7">
      <c r="A3" s="221"/>
      <c r="B3" s="222"/>
      <c r="C3" s="213"/>
      <c r="D3" s="217"/>
      <c r="E3" s="217"/>
      <c r="F3" s="217"/>
      <c r="G3" s="219"/>
    </row>
    <row r="4" spans="1:7" ht="15.75" customHeight="1">
      <c r="A4" s="221"/>
      <c r="B4" s="222" t="s">
        <v>196</v>
      </c>
      <c r="C4" s="214" t="s">
        <v>228</v>
      </c>
      <c r="D4" s="218"/>
      <c r="E4" s="218"/>
      <c r="F4" s="218"/>
      <c r="G4" s="220"/>
    </row>
    <row r="6" spans="1:7" ht="34.5" customHeight="1">
      <c r="A6" s="664" t="s">
        <v>192</v>
      </c>
      <c r="B6" s="663" t="s">
        <v>54</v>
      </c>
      <c r="C6" s="663" t="s">
        <v>193</v>
      </c>
      <c r="D6" s="663" t="s">
        <v>340</v>
      </c>
      <c r="E6" s="663"/>
      <c r="F6" s="663" t="s">
        <v>235</v>
      </c>
      <c r="G6" s="663"/>
    </row>
    <row r="7" spans="1:7" ht="35.25" customHeight="1">
      <c r="A7" s="664"/>
      <c r="B7" s="663"/>
      <c r="C7" s="663"/>
      <c r="D7" s="173" t="s">
        <v>360</v>
      </c>
      <c r="E7" s="173" t="s">
        <v>361</v>
      </c>
      <c r="F7" s="173" t="s">
        <v>360</v>
      </c>
      <c r="G7" s="173" t="s">
        <v>361</v>
      </c>
    </row>
    <row r="8" spans="1:7" ht="24.95" customHeight="1">
      <c r="A8" s="262">
        <v>433</v>
      </c>
      <c r="B8" s="108" t="s">
        <v>1824</v>
      </c>
      <c r="C8" s="122"/>
      <c r="D8" s="413">
        <v>11</v>
      </c>
      <c r="E8" s="413">
        <v>11</v>
      </c>
      <c r="F8" s="414">
        <v>33</v>
      </c>
      <c r="G8" s="414">
        <v>33</v>
      </c>
    </row>
    <row r="9" spans="1:7" ht="24.95" customHeight="1">
      <c r="A9" s="261">
        <v>310</v>
      </c>
      <c r="B9" s="301" t="s">
        <v>1844</v>
      </c>
      <c r="C9" s="122"/>
      <c r="D9" s="413">
        <v>658</v>
      </c>
      <c r="E9" s="413">
        <v>658</v>
      </c>
      <c r="F9" s="414">
        <v>1974</v>
      </c>
      <c r="G9" s="414">
        <v>1974</v>
      </c>
    </row>
    <row r="10" spans="1:7" ht="24.95" customHeight="1">
      <c r="A10" s="302"/>
      <c r="B10" s="301"/>
      <c r="C10" s="122"/>
      <c r="D10" s="413"/>
      <c r="E10" s="414"/>
      <c r="F10" s="414"/>
      <c r="G10" s="414"/>
    </row>
    <row r="11" spans="1:7" ht="24.95" customHeight="1">
      <c r="A11" s="235"/>
      <c r="B11" s="301"/>
      <c r="C11" s="122"/>
      <c r="D11" s="413"/>
      <c r="E11" s="414"/>
      <c r="F11" s="414"/>
      <c r="G11" s="414"/>
    </row>
    <row r="12" spans="1:7" ht="24.95" customHeight="1">
      <c r="A12" s="235"/>
      <c r="B12" s="301"/>
      <c r="C12" s="122"/>
      <c r="D12" s="413"/>
      <c r="E12" s="414"/>
      <c r="F12" s="414"/>
      <c r="G12" s="414"/>
    </row>
    <row r="13" spans="1:7" ht="24.95" customHeight="1">
      <c r="A13" s="235"/>
      <c r="B13" s="301"/>
      <c r="C13" s="122"/>
      <c r="D13" s="413"/>
      <c r="E13" s="414"/>
      <c r="F13" s="414"/>
      <c r="G13" s="414"/>
    </row>
    <row r="14" spans="1:7" ht="24.95" customHeight="1">
      <c r="A14" s="235"/>
      <c r="B14" s="301"/>
      <c r="C14" s="122"/>
      <c r="D14" s="413"/>
      <c r="E14" s="414"/>
      <c r="F14" s="414"/>
      <c r="G14" s="414"/>
    </row>
    <row r="15" spans="1:7" ht="24.95" customHeight="1">
      <c r="A15" s="235"/>
      <c r="B15" s="301"/>
      <c r="C15" s="122"/>
      <c r="D15" s="413"/>
      <c r="E15" s="414"/>
      <c r="F15" s="414"/>
      <c r="G15" s="414"/>
    </row>
    <row r="16" spans="1:7" ht="24.95" customHeight="1">
      <c r="A16" s="235"/>
      <c r="B16" s="301"/>
      <c r="C16" s="122"/>
      <c r="D16" s="413"/>
      <c r="E16" s="414"/>
      <c r="F16" s="414"/>
      <c r="G16" s="414"/>
    </row>
    <row r="17" spans="1:7" ht="24.95" customHeight="1">
      <c r="A17" s="235"/>
      <c r="B17" s="301"/>
      <c r="C17" s="122"/>
      <c r="D17" s="413"/>
      <c r="E17" s="414"/>
      <c r="F17" s="414"/>
      <c r="G17" s="414"/>
    </row>
    <row r="18" spans="1:7" ht="24.95" customHeight="1">
      <c r="A18" s="665" t="s">
        <v>88</v>
      </c>
      <c r="B18" s="665"/>
      <c r="C18" s="303">
        <f>SUM(C8:C17)</f>
        <v>0</v>
      </c>
      <c r="D18" s="415">
        <f>SUM(D8:D17)</f>
        <v>669</v>
      </c>
      <c r="E18" s="415">
        <f>SUM(E8:E17)</f>
        <v>669</v>
      </c>
      <c r="F18" s="416">
        <f>SUM(F8:F17)</f>
        <v>2007</v>
      </c>
      <c r="G18" s="416">
        <f>SUM(G8:G17)</f>
        <v>2007</v>
      </c>
    </row>
  </sheetData>
  <mergeCells count="6">
    <mergeCell ref="F6:G6"/>
    <mergeCell ref="A6:A7"/>
    <mergeCell ref="A18:B18"/>
    <mergeCell ref="B6:B7"/>
    <mergeCell ref="C6:C7"/>
    <mergeCell ref="D6:E6"/>
  </mergeCells>
  <phoneticPr fontId="12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view="pageBreakPreview" topLeftCell="A4" zoomScaleSheetLayoutView="100" workbookViewId="0">
      <selection activeCell="C15" sqref="C15"/>
    </sheetView>
  </sheetViews>
  <sheetFormatPr defaultRowHeight="12.75"/>
  <cols>
    <col min="1" max="1" width="7.42578125" style="2" customWidth="1"/>
    <col min="2" max="2" width="29.7109375" style="2" customWidth="1"/>
    <col min="3" max="3" width="24.42578125" style="2" customWidth="1"/>
    <col min="4" max="4" width="11.140625" style="2" customWidth="1"/>
    <col min="5" max="8" width="8.42578125" style="2" customWidth="1"/>
    <col min="9" max="16384" width="9.140625" style="2"/>
  </cols>
  <sheetData>
    <row r="1" spans="1:8">
      <c r="A1" s="221"/>
      <c r="B1" s="222" t="s">
        <v>194</v>
      </c>
      <c r="C1" s="213" t="str">
        <f>Kadar.ode.!C1</f>
        <v>Општа болница Сента</v>
      </c>
      <c r="D1" s="217"/>
      <c r="E1" s="217"/>
      <c r="F1" s="217"/>
      <c r="G1" s="219"/>
      <c r="H1" s="3"/>
    </row>
    <row r="2" spans="1:8">
      <c r="A2" s="221"/>
      <c r="B2" s="222" t="s">
        <v>195</v>
      </c>
      <c r="C2" s="213" t="str">
        <f>Kadar.ode.!C2</f>
        <v>08923507</v>
      </c>
      <c r="D2" s="217"/>
      <c r="E2" s="217"/>
      <c r="F2" s="217"/>
      <c r="G2" s="219"/>
      <c r="H2" s="3"/>
    </row>
    <row r="3" spans="1:8">
      <c r="A3" s="221"/>
      <c r="B3" s="222"/>
      <c r="C3" s="213"/>
      <c r="D3" s="217"/>
      <c r="E3" s="217"/>
      <c r="F3" s="217"/>
      <c r="G3" s="219"/>
      <c r="H3" s="3"/>
    </row>
    <row r="4" spans="1:8" ht="14.25">
      <c r="A4" s="221"/>
      <c r="B4" s="222" t="s">
        <v>196</v>
      </c>
      <c r="C4" s="214" t="s">
        <v>310</v>
      </c>
      <c r="D4" s="218"/>
      <c r="E4" s="218"/>
      <c r="F4" s="218"/>
      <c r="G4" s="220"/>
    </row>
    <row r="5" spans="1:8" ht="12.75" customHeight="1"/>
    <row r="6" spans="1:8" s="1" customFormat="1" ht="23.25" customHeight="1">
      <c r="A6" s="670" t="s">
        <v>192</v>
      </c>
      <c r="B6" s="672" t="s">
        <v>54</v>
      </c>
      <c r="C6" s="672" t="s">
        <v>131</v>
      </c>
      <c r="D6" s="663" t="s">
        <v>229</v>
      </c>
      <c r="E6" s="663"/>
      <c r="F6" s="666" t="s">
        <v>230</v>
      </c>
      <c r="G6" s="667"/>
    </row>
    <row r="7" spans="1:8" s="1" customFormat="1" ht="32.25" customHeight="1" thickBot="1">
      <c r="A7" s="671"/>
      <c r="B7" s="673"/>
      <c r="C7" s="673"/>
      <c r="D7" s="104" t="s">
        <v>360</v>
      </c>
      <c r="E7" s="104" t="s">
        <v>361</v>
      </c>
      <c r="F7" s="104" t="s">
        <v>360</v>
      </c>
      <c r="G7" s="104" t="s">
        <v>361</v>
      </c>
    </row>
    <row r="8" spans="1:8" ht="21.95" customHeight="1" thickTop="1">
      <c r="A8" s="267"/>
      <c r="B8" s="126"/>
      <c r="C8" s="127"/>
      <c r="D8" s="128"/>
      <c r="E8" s="128"/>
      <c r="F8" s="128"/>
      <c r="G8" s="128"/>
    </row>
    <row r="9" spans="1:8" ht="21.95" customHeight="1">
      <c r="A9" s="268">
        <v>2020</v>
      </c>
      <c r="B9" s="129" t="s">
        <v>1850</v>
      </c>
      <c r="C9" s="107">
        <v>4</v>
      </c>
      <c r="D9" s="130">
        <v>542</v>
      </c>
      <c r="E9" s="130">
        <v>542</v>
      </c>
      <c r="F9" s="130">
        <v>542</v>
      </c>
      <c r="G9" s="130">
        <v>542</v>
      </c>
    </row>
    <row r="10" spans="1:8" ht="21.95" customHeight="1">
      <c r="A10" s="269">
        <v>420</v>
      </c>
      <c r="B10" s="131" t="s">
        <v>1845</v>
      </c>
      <c r="C10" s="107">
        <v>4</v>
      </c>
      <c r="D10" s="130">
        <v>171</v>
      </c>
      <c r="E10" s="130">
        <v>171</v>
      </c>
      <c r="F10" s="130">
        <v>171</v>
      </c>
      <c r="G10" s="130">
        <v>171</v>
      </c>
    </row>
    <row r="11" spans="1:8" ht="21.95" customHeight="1">
      <c r="A11" s="268">
        <v>421</v>
      </c>
      <c r="B11" s="129" t="s">
        <v>1846</v>
      </c>
      <c r="C11" s="132"/>
      <c r="D11" s="133">
        <v>79</v>
      </c>
      <c r="E11" s="133">
        <v>79</v>
      </c>
      <c r="F11" s="133">
        <v>79</v>
      </c>
      <c r="G11" s="133">
        <v>79</v>
      </c>
    </row>
    <row r="12" spans="1:8" ht="21.95" customHeight="1">
      <c r="A12" s="270">
        <v>422</v>
      </c>
      <c r="B12" s="131" t="s">
        <v>1558</v>
      </c>
      <c r="C12" s="382"/>
      <c r="D12" s="130">
        <v>131</v>
      </c>
      <c r="E12" s="130">
        <v>131</v>
      </c>
      <c r="F12" s="130">
        <v>131</v>
      </c>
      <c r="G12" s="130">
        <v>131</v>
      </c>
    </row>
    <row r="13" spans="1:8" ht="21.95" customHeight="1">
      <c r="A13" s="268">
        <v>114</v>
      </c>
      <c r="B13" s="134" t="s">
        <v>1851</v>
      </c>
      <c r="C13" s="417"/>
      <c r="D13" s="133">
        <v>188</v>
      </c>
      <c r="E13" s="133">
        <v>188</v>
      </c>
      <c r="F13" s="133">
        <v>188</v>
      </c>
      <c r="G13" s="133">
        <v>188</v>
      </c>
    </row>
    <row r="14" spans="1:8" ht="21.95" customHeight="1">
      <c r="A14" s="270"/>
      <c r="B14" s="131"/>
      <c r="C14" s="107"/>
      <c r="D14" s="130"/>
      <c r="E14" s="130"/>
      <c r="F14" s="130"/>
      <c r="G14" s="130"/>
    </row>
    <row r="15" spans="1:8" ht="21.95" customHeight="1">
      <c r="A15" s="268"/>
      <c r="B15" s="129"/>
      <c r="C15" s="132"/>
      <c r="D15" s="133"/>
      <c r="E15" s="133"/>
      <c r="F15" s="133"/>
      <c r="G15" s="133"/>
    </row>
    <row r="16" spans="1:8" ht="21.95" customHeight="1">
      <c r="A16" s="270"/>
      <c r="B16" s="131"/>
      <c r="C16" s="107"/>
      <c r="D16" s="130"/>
      <c r="E16" s="130"/>
      <c r="F16" s="124"/>
      <c r="G16" s="124"/>
    </row>
    <row r="17" spans="1:7" ht="21.95" customHeight="1" thickBot="1">
      <c r="A17" s="271"/>
      <c r="B17" s="135"/>
      <c r="C17" s="136"/>
      <c r="D17" s="137"/>
      <c r="E17" s="137"/>
      <c r="F17" s="106"/>
      <c r="G17" s="138"/>
    </row>
    <row r="18" spans="1:7" ht="24.95" customHeight="1" thickTop="1">
      <c r="A18" s="668" t="s">
        <v>88</v>
      </c>
      <c r="B18" s="669"/>
      <c r="C18" s="272"/>
      <c r="D18" s="273">
        <f>SUM(D9:D17)</f>
        <v>1111</v>
      </c>
      <c r="E18" s="273">
        <f t="shared" ref="E18:G18" si="0">SUM(E9:E17)</f>
        <v>1111</v>
      </c>
      <c r="F18" s="273">
        <f t="shared" si="0"/>
        <v>1111</v>
      </c>
      <c r="G18" s="273">
        <f t="shared" si="0"/>
        <v>1111</v>
      </c>
    </row>
    <row r="19" spans="1:7" ht="12.95" customHeight="1"/>
    <row r="20" spans="1:7" ht="12.95" customHeight="1"/>
    <row r="21" spans="1:7" ht="12.95" customHeight="1"/>
    <row r="22" spans="1:7" ht="12.95" customHeight="1"/>
  </sheetData>
  <mergeCells count="6">
    <mergeCell ref="D6:E6"/>
    <mergeCell ref="F6:G6"/>
    <mergeCell ref="A18:B18"/>
    <mergeCell ref="A6:A7"/>
    <mergeCell ref="B6:B7"/>
    <mergeCell ref="C6:C7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19</vt:i4>
      </vt:variant>
    </vt:vector>
  </HeadingPairs>
  <TitlesOfParts>
    <vt:vector size="55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Dnevne.bolnice</vt:lpstr>
      <vt:lpstr>Neonatologija</vt:lpstr>
      <vt:lpstr>Pregledi</vt:lpstr>
      <vt:lpstr>Operacije</vt:lpstr>
      <vt:lpstr>DSG</vt:lpstr>
      <vt:lpstr>Usluge-interno</vt:lpstr>
      <vt:lpstr>očno</vt:lpstr>
      <vt:lpstr>anest.</vt:lpstr>
      <vt:lpstr>rehab</vt:lpstr>
      <vt:lpstr>neonat</vt:lpstr>
      <vt:lpstr>neuro</vt:lpstr>
      <vt:lpstr>онко</vt:lpstr>
      <vt:lpstr>psih.</vt:lpstr>
      <vt:lpstr>grudno</vt:lpstr>
      <vt:lpstr>дечје</vt:lpstr>
      <vt:lpstr>општа хир.</vt:lpstr>
      <vt:lpstr>ортопедија</vt:lpstr>
      <vt:lpstr>урологија</vt:lpstr>
      <vt:lpstr>гин.</vt:lpstr>
      <vt:lpstr>ОРЛ</vt:lpstr>
      <vt:lpstr>Dijagnostika</vt:lpstr>
      <vt:lpstr>Lab</vt:lpstr>
      <vt:lpstr>Dijalize</vt:lpstr>
      <vt:lpstr>Krv</vt:lpstr>
      <vt:lpstr>Lekovi</vt:lpstr>
      <vt:lpstr>Implantati</vt:lpstr>
      <vt:lpstr>Sanitet.mat</vt:lpstr>
      <vt:lpstr>Liste.čekanja</vt:lpstr>
      <vt:lpstr>Kadar.nem.!Print_Area</vt:lpstr>
      <vt:lpstr>Kadar.ode.!Print_Area</vt:lpstr>
      <vt:lpstr>Krv!Print_Area</vt:lpstr>
      <vt:lpstr>Lab!Print_Area</vt:lpstr>
      <vt:lpstr>Lekovi!Print_Area</vt:lpstr>
      <vt:lpstr>Liste.čekanja!Print_Area</vt:lpstr>
      <vt:lpstr>Neonatologija!Print_Area</vt:lpstr>
      <vt:lpstr>Sanitet.mat!Print_Area</vt:lpstr>
      <vt:lpstr>Dijagnostika!Print_Titles</vt:lpstr>
      <vt:lpstr>Implantati!Print_Titles</vt:lpstr>
      <vt:lpstr>Kadar.zaj.med.del.!Print_Titles</vt:lpstr>
      <vt:lpstr>Lab!Print_Titles</vt:lpstr>
      <vt:lpstr>Lekovi!Print_Titles</vt:lpstr>
      <vt:lpstr>Liste.čekanja!Print_Titles</vt:lpstr>
      <vt:lpstr>očno!Print_Titles</vt:lpstr>
      <vt:lpstr>psih.!Print_Titles</vt:lpstr>
      <vt:lpstr>'Usluge-interno'!Print_Titles</vt:lpstr>
      <vt:lpstr>гин.!Print_Titles</vt:lpstr>
      <vt:lpstr>ортопедија!Print_Titles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bunteri</cp:lastModifiedBy>
  <cp:lastPrinted>2018-01-26T11:05:41Z</cp:lastPrinted>
  <dcterms:created xsi:type="dcterms:W3CDTF">1998-03-25T08:50:17Z</dcterms:created>
  <dcterms:modified xsi:type="dcterms:W3CDTF">2018-02-02T07:07:21Z</dcterms:modified>
</cp:coreProperties>
</file>